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6380" windowHeight="8070" tabRatio="791"/>
  </bookViews>
  <sheets>
    <sheet name="Лист1" sheetId="1" r:id="rId1"/>
  </sheets>
  <definedNames>
    <definedName name="_xlnm.Print_Titles" localSheetId="0">Лист1!$4:$5</definedName>
    <definedName name="_xlnm.Print_Area" localSheetId="0">Лист1!$A$2:$K$64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4" i="1" l="1"/>
  <c r="G54" i="1"/>
  <c r="K54" i="1"/>
  <c r="G64" i="1"/>
  <c r="G62" i="1"/>
  <c r="K62" i="1"/>
  <c r="H64" i="1" l="1"/>
  <c r="I64" i="1"/>
  <c r="J64" i="1"/>
  <c r="I54" i="1"/>
  <c r="J54" i="1"/>
  <c r="K64" i="1"/>
  <c r="K60" i="1"/>
  <c r="G6" i="1" l="1"/>
  <c r="K57" i="1" l="1"/>
  <c r="K55" i="1"/>
  <c r="K51" i="1"/>
  <c r="K47" i="1"/>
  <c r="J46" i="1"/>
  <c r="I46" i="1"/>
  <c r="H46" i="1"/>
  <c r="G46" i="1"/>
  <c r="K46" i="1" s="1"/>
  <c r="K45" i="1"/>
  <c r="K41" i="1"/>
  <c r="K37" i="1"/>
  <c r="J36" i="1"/>
  <c r="I36" i="1"/>
  <c r="H36" i="1"/>
  <c r="G36" i="1"/>
  <c r="K36" i="1" s="1"/>
  <c r="K33" i="1"/>
  <c r="K30" i="1"/>
  <c r="K29" i="1"/>
  <c r="J28" i="1"/>
  <c r="I28" i="1"/>
  <c r="H28" i="1"/>
  <c r="G28" i="1"/>
  <c r="K28" i="1" s="1"/>
  <c r="K27" i="1"/>
  <c r="K26" i="1"/>
  <c r="K25" i="1"/>
  <c r="K21" i="1"/>
  <c r="K17" i="1"/>
  <c r="K14" i="1"/>
  <c r="K9" i="1"/>
  <c r="K7" i="1"/>
  <c r="J6" i="1"/>
  <c r="J62" i="1" s="1"/>
  <c r="I6" i="1"/>
  <c r="I62" i="1" s="1"/>
  <c r="H6" i="1"/>
  <c r="H62" i="1" s="1"/>
  <c r="K6" i="1"/>
</calcChain>
</file>

<file path=xl/sharedStrings.xml><?xml version="1.0" encoding="utf-8"?>
<sst xmlns="http://schemas.openxmlformats.org/spreadsheetml/2006/main" count="189" uniqueCount="105">
  <si>
    <t xml:space="preserve">                        </t>
  </si>
  <si>
    <t>5.2 Второй  этап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</si>
  <si>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</si>
  <si>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</si>
  <si>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</si>
  <si>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</si>
  <si>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</si>
  <si>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</si>
  <si>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</si>
  <si>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суммарное значение 2 этапа</t>
  </si>
  <si>
    <t>1.</t>
  </si>
  <si>
    <r>
      <rPr>
        <sz val="16"/>
        <rFont val="Times New Roman"/>
        <family val="1"/>
        <charset val="204"/>
      </rP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2021-2024 гг."</t>
    </r>
  </si>
  <si>
    <t>2021-2024</t>
  </si>
  <si>
    <t>тыс.руб.</t>
  </si>
  <si>
    <t>Всего:</t>
  </si>
  <si>
    <t>1.1.</t>
  </si>
  <si>
    <r>
      <rPr>
        <sz val="16"/>
        <rFont val="Times New Roman"/>
        <family val="1"/>
        <charset val="204"/>
      </rPr>
      <t>Мероприятие 1.      Организация и</t>
    </r>
    <r>
      <rPr>
        <sz val="16"/>
        <color rgb="FF008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проведение </t>
    </r>
    <r>
      <rPr>
        <sz val="16"/>
        <color rgb="FFFFFF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</si>
  <si>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Местный бюджет</t>
  </si>
  <si>
    <t>Индикатор 1. Количество проведённых общегородских мероприятий</t>
  </si>
  <si>
    <t>ед. в год</t>
  </si>
  <si>
    <t>1.2.</t>
  </si>
  <si>
    <t xml:space="preserve">Мероприятие 2.                                             Обеспечение культурно-досуговой деятельности и народного творчества </t>
  </si>
  <si>
    <t>Индикатор 1 Количество проведённых культурно-массовых мероприятий</t>
  </si>
  <si>
    <t>Индикатор 2 Число  посещений культурно-массовых мероприятий</t>
  </si>
  <si>
    <t>тыс.чел.в год</t>
  </si>
  <si>
    <t>Индикатор  3   Количество культурно - досуговых формирований</t>
  </si>
  <si>
    <t>Индикатор 4   Численность участников культурно-досуговых формирований</t>
  </si>
  <si>
    <t>чел. в год</t>
  </si>
  <si>
    <t>1.3.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</si>
  <si>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</si>
  <si>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r>
      <rPr>
        <i/>
        <sz val="16"/>
        <rFont val="Times New Roman"/>
        <family val="1"/>
        <charset val="204"/>
      </rPr>
      <t xml:space="preserve">Индикатор 1     Доля муниципальных учреждений культуры, находящихся в нормативном состоянии   </t>
    </r>
    <r>
      <rPr>
        <i/>
        <sz val="16"/>
        <color rgb="FF008000"/>
        <rFont val="Times New Roman"/>
        <family val="1"/>
        <charset val="204"/>
      </rPr>
      <t xml:space="preserve"> </t>
    </r>
  </si>
  <si>
    <t>%</t>
  </si>
  <si>
    <t>Индикатор 2    Доля муниципальных учреждений культуры, которые полностью соответствуют нормам и требованиям противопожарной безопасности</t>
  </si>
  <si>
    <t>1.4.</t>
  </si>
  <si>
    <t>Мероприятие 4                                             Организация киновидеопоказа и досуговых мероприятий</t>
  </si>
  <si>
    <t xml:space="preserve">Индикатор 1 Количество проведённыцх киносеансов </t>
  </si>
  <si>
    <t>ед.  в год</t>
  </si>
  <si>
    <t>Индикатор 2 Число посещений киносеансов</t>
  </si>
  <si>
    <t>тыс.чел. в год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</si>
  <si>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</si>
  <si>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>1.5.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</si>
  <si>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</si>
  <si>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1 Количество проведённых общественных форумов,  конференций, семинаров, лекций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</si>
  <si>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</si>
  <si>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 xml:space="preserve">Индикатор 3 Число посещений культурно-просетительских  мероприятий, в том числе: концертов классической музыки, концертов музыкального абонемента </t>
  </si>
  <si>
    <t>1.6.</t>
  </si>
  <si>
    <t>Мероприятие 6                                                       Гранты на поддержку и развиттие народных самодеятельных коллективов</t>
  </si>
  <si>
    <t>1.7.</t>
  </si>
  <si>
    <t>Мероприятие 7   Организация и проведение мероприятий в рамках деятельности ТОС</t>
  </si>
  <si>
    <t>1.8.</t>
  </si>
  <si>
    <t>Мероприятие 8                                      Организация выездных мероприятий</t>
  </si>
  <si>
    <t>2.</t>
  </si>
  <si>
    <r>
      <rPr>
        <sz val="16"/>
        <rFont val="Times New Roman"/>
        <family val="1"/>
        <charset val="204"/>
      </rP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</si>
  <si>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2.1.</t>
  </si>
  <si>
    <t>Мероприятие 1   Обеспечение библиотечно-информационного обслуживания</t>
  </si>
  <si>
    <t>Федеральный бюджет</t>
  </si>
  <si>
    <t>Индикатор  1 Количество зарегистрированных пользователей библиотек</t>
  </si>
  <si>
    <t>Индикатор  2  Количество экземпляров обновлённого библиотечного фонда</t>
  </si>
  <si>
    <t>экз.в год</t>
  </si>
  <si>
    <t>2.2.</t>
  </si>
  <si>
    <t>Мероприятие 2      Проведение ремонтов, благоустройства, укрепление и совершенствование материально-технической базы библиотек</t>
  </si>
  <si>
    <t>Индикатор 1      Доля помещений муниципальных библиотек, находящихся в нормативном состоянии</t>
  </si>
  <si>
    <t xml:space="preserve">Индикатор  2 Количество автоматизированных рабочих мест в муниципальных библиотеках </t>
  </si>
  <si>
    <t xml:space="preserve">ед. </t>
  </si>
  <si>
    <t>3.</t>
  </si>
  <si>
    <r>
      <rPr>
        <sz val="16"/>
        <rFont val="Times New Roman"/>
        <family val="1"/>
        <charset val="204"/>
      </rP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</si>
  <si>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t>3.1.</t>
  </si>
  <si>
    <t>Мероприятие 1                        Обеспечение музейного обслуживания</t>
  </si>
  <si>
    <t>Индикатор  1 Количество посещений  Музея истории города Обнинска</t>
  </si>
  <si>
    <t>тыс.чел.</t>
  </si>
  <si>
    <t>Индикатор  2 Количество мероприятий, проведённых Музеем истории города Обнинска</t>
  </si>
  <si>
    <t xml:space="preserve">ед. в год </t>
  </si>
  <si>
    <t>Индикатор  3  Количество единиц хранения музейного фонда</t>
  </si>
  <si>
    <t>3.2.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</si>
  <si>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</si>
  <si>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Индикатор 1     Доля площади помещений Музея, находящихся в нормативном состоянии</t>
  </si>
  <si>
    <t>Индикатор 2 Доля отреставрированных музейных предметов</t>
  </si>
  <si>
    <t>Индикатор  3 Количество подготовленных музейных изданий</t>
  </si>
  <si>
    <t>3.3.</t>
  </si>
  <si>
    <t xml:space="preserve">Мероприятие 3 Выполнение работ по объекту "Дача морозовой" (ул.Пирогава, д.1), в том числе:                                               - проекта реставрации объекта;                          - проектно-сметной документации для приспособления объекта, под музейную деятельность  </t>
  </si>
  <si>
    <t>4.</t>
  </si>
  <si>
    <r>
      <rPr>
        <sz val="16"/>
        <rFont val="Times New Roman"/>
        <family val="1"/>
        <charset val="204"/>
      </rP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</si>
  <si>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t>4.1.</t>
  </si>
  <si>
    <t>Мероприятие 1                         Обеспечение деятельности системы дополнительного образования в сфере искусства</t>
  </si>
  <si>
    <t>Индикатор  1 Количество учащихся ДШИ</t>
  </si>
  <si>
    <t>Индикатор 2  Количество проведённых ДШИ концертов, выставок</t>
  </si>
  <si>
    <t>Индикатор 3 Количество учащихся ДШИ, принявших участие в творческих мероприятиях</t>
  </si>
  <si>
    <t>4.2.</t>
  </si>
  <si>
    <t>Мероприятие 2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</si>
  <si>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 xml:space="preserve">Индикатор 1    Доля муниципальных учреждений дополнительного образования детей, находящихся в нормативном состоянии </t>
  </si>
  <si>
    <t>Индикатор 2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</si>
  <si>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5.</t>
  </si>
  <si>
    <r>
      <rPr>
        <sz val="16"/>
        <rFont val="Times New Roman"/>
        <family val="1"/>
        <charset val="204"/>
      </rP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</si>
  <si>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5.1.</t>
  </si>
  <si>
    <t>Мероприятие 1                           Обеспечение деятельности Управления культуры и молодёжной политики</t>
  </si>
  <si>
    <t>Индикатор 1 Количество орагнизаций культуры, составляющих муниципальную сеть организаций культуры</t>
  </si>
  <si>
    <t>ед.</t>
  </si>
  <si>
    <t>5.2.</t>
  </si>
  <si>
    <t>Мероприятие 2    Ведение  бухгалтерского, налогового и статистического учёта в обслуживаемых учреждениях</t>
  </si>
  <si>
    <t xml:space="preserve">Индикатор 1 Доля бухгалтерской отчётности, представленной в срок </t>
  </si>
  <si>
    <t>тыс. руб.</t>
  </si>
  <si>
    <t>ВСЕГО ЗА 2 ЭТАП</t>
  </si>
  <si>
    <t>5.3</t>
  </si>
  <si>
    <t>Мероприятие 3   Выплаты компенсации работникам муниципальных учреждений культуры за наем (поднаем) жилых помещений</t>
  </si>
  <si>
    <t>Индикатор 1 Колличество работников муниципальных учреждений культуры, получивших компенсацию за наем(поднаем) жилых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</si>
</sst>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800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color rgb="FF008000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3" fontId="7" fillId="0" borderId="1" xfId="0" applyNumberFormat="1" applyFont="1" applyBorder="1" applyAlignment="1">
      <alignment vertical="top" wrapText="1"/>
    </xf>
    <xf numFmtId="0" fontId="8" fillId="0" borderId="0" xfId="0" applyFont="1"/>
    <xf numFmtId="1" fontId="3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" fontId="7" fillId="2" borderId="7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3" fillId="2" borderId="2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top" wrapText="1"/>
    </xf>
    <xf numFmtId="0" fontId="8" fillId="2" borderId="0" xfId="0" applyFont="1" applyFill="1" applyAlignment="1">
      <alignment horizontal="right" vertical="center"/>
    </xf>
    <xf numFmtId="49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3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 wrapText="1"/>
    </xf>
    <xf numFmtId="3" fontId="7" fillId="3" borderId="2" xfId="0" applyNumberFormat="1" applyFont="1" applyFill="1" applyBorder="1" applyAlignment="1">
      <alignment horizontal="right" vertical="top" wrapText="1"/>
    </xf>
    <xf numFmtId="3" fontId="7" fillId="4" borderId="2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vertical="top" wrapText="1"/>
    </xf>
    <xf numFmtId="3" fontId="7" fillId="3" borderId="2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7" fillId="4" borderId="1" xfId="0" applyNumberFormat="1" applyFont="1" applyFill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7"/>
  <sheetViews>
    <sheetView tabSelected="1" view="pageBreakPreview" zoomScale="60" zoomScaleNormal="60" workbookViewId="0">
      <pane ySplit="5" topLeftCell="A6" activePane="bottomLeft" state="frozen"/>
      <selection pane="bottomLeft" activeCell="J61" sqref="J61"/>
    </sheetView>
  </sheetViews>
  <sheetFormatPr defaultRowHeight="12.75" x14ac:dyDescent="0.2"/>
  <cols>
    <col min="1" max="1" width="9.42578125"/>
    <col min="2" max="2" width="55.5703125"/>
    <col min="3" max="3" width="19.85546875" style="1"/>
    <col min="4" max="4" width="12.28515625"/>
    <col min="5" max="5" width="17"/>
    <col min="6" max="6" width="26.7109375"/>
    <col min="7" max="7" width="15.85546875"/>
    <col min="8" max="8" width="16.28515625"/>
    <col min="9" max="9" width="16.42578125"/>
    <col min="10" max="10" width="15.85546875"/>
    <col min="11" max="11" width="19.5703125"/>
    <col min="12" max="12" width="4.42578125" customWidth="1"/>
    <col min="13" max="13" width="19.5703125"/>
    <col min="14" max="1025" width="8.42578125"/>
  </cols>
  <sheetData>
    <row r="1" spans="1:13" x14ac:dyDescent="0.2">
      <c r="C1"/>
    </row>
    <row r="2" spans="1:13" ht="60.75" customHeight="1" x14ac:dyDescent="0.3">
      <c r="B2" s="2"/>
      <c r="C2" s="2"/>
      <c r="D2" s="2"/>
      <c r="E2" s="2"/>
      <c r="F2" s="2"/>
      <c r="G2" s="2"/>
      <c r="H2" s="2"/>
      <c r="I2" s="2"/>
      <c r="J2" s="133" t="s">
        <v>0</v>
      </c>
      <c r="K2" s="133"/>
      <c r="L2" s="133"/>
      <c r="M2" s="133"/>
    </row>
    <row r="3" spans="1:13" ht="48" customHeight="1" x14ac:dyDescent="0.3">
      <c r="A3" s="3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ht="42" customHeight="1" x14ac:dyDescent="0.2">
      <c r="A4" s="130" t="s">
        <v>2</v>
      </c>
      <c r="B4" s="130" t="s">
        <v>3</v>
      </c>
      <c r="C4" s="123" t="s">
        <v>4</v>
      </c>
      <c r="D4" s="130" t="s">
        <v>5</v>
      </c>
      <c r="E4" s="130" t="s">
        <v>6</v>
      </c>
      <c r="F4" s="130" t="s">
        <v>7</v>
      </c>
      <c r="G4" s="135" t="s">
        <v>8</v>
      </c>
      <c r="H4" s="136"/>
      <c r="I4" s="136"/>
      <c r="J4" s="136"/>
      <c r="K4" s="137"/>
      <c r="L4" s="99"/>
    </row>
    <row r="5" spans="1:13" ht="81" x14ac:dyDescent="0.2">
      <c r="A5" s="130"/>
      <c r="B5" s="130"/>
      <c r="C5" s="123"/>
      <c r="D5" s="130"/>
      <c r="E5" s="130"/>
      <c r="F5" s="130"/>
      <c r="G5" s="4">
        <v>2021</v>
      </c>
      <c r="H5" s="4">
        <v>2022</v>
      </c>
      <c r="I5" s="4">
        <v>2023</v>
      </c>
      <c r="J5" s="4">
        <v>2024</v>
      </c>
      <c r="K5" s="6" t="s">
        <v>9</v>
      </c>
    </row>
    <row r="6" spans="1:13" ht="98.45" customHeight="1" x14ac:dyDescent="0.2">
      <c r="A6" s="7" t="s">
        <v>10</v>
      </c>
      <c r="B6" s="8" t="s">
        <v>11</v>
      </c>
      <c r="C6" s="9"/>
      <c r="D6" s="10" t="s">
        <v>12</v>
      </c>
      <c r="E6" s="4" t="s">
        <v>13</v>
      </c>
      <c r="F6" s="11" t="s">
        <v>14</v>
      </c>
      <c r="G6" s="106">
        <f>SUM(G7,G9,G14,G17,G21,G25,G26,G27)</f>
        <v>118450</v>
      </c>
      <c r="H6" s="106">
        <f>SUM(H7,H9,H14,H17,H21,H25,H26,H27)</f>
        <v>108630</v>
      </c>
      <c r="I6" s="106">
        <f>SUM(I7,I9,I14,I17,I21,I25,I26,I27)</f>
        <v>108630</v>
      </c>
      <c r="J6" s="106">
        <f>SUM(J7,J9,J14,J17,J21,J25,J26,J27)</f>
        <v>108630</v>
      </c>
      <c r="K6" s="12">
        <f>SUM(G6:J6)</f>
        <v>444340</v>
      </c>
    </row>
    <row r="7" spans="1:13" ht="63" customHeight="1" x14ac:dyDescent="0.2">
      <c r="A7" s="13" t="s">
        <v>15</v>
      </c>
      <c r="B7" s="14" t="s">
        <v>16</v>
      </c>
      <c r="C7" s="15"/>
      <c r="D7" s="10" t="s">
        <v>12</v>
      </c>
      <c r="E7" s="4" t="s">
        <v>13</v>
      </c>
      <c r="F7" s="11" t="s">
        <v>17</v>
      </c>
      <c r="G7" s="106">
        <v>6100</v>
      </c>
      <c r="H7" s="106">
        <v>6000</v>
      </c>
      <c r="I7" s="106">
        <v>6000</v>
      </c>
      <c r="J7" s="106">
        <v>6000</v>
      </c>
      <c r="K7" s="12">
        <f>SUM(G7:J7)</f>
        <v>24100</v>
      </c>
    </row>
    <row r="8" spans="1:13" s="21" customFormat="1" ht="40.5" x14ac:dyDescent="0.2">
      <c r="A8" s="16"/>
      <c r="B8" s="17" t="s">
        <v>18</v>
      </c>
      <c r="C8" s="18">
        <v>1</v>
      </c>
      <c r="D8" s="17"/>
      <c r="E8" s="19" t="s">
        <v>19</v>
      </c>
      <c r="F8" s="17"/>
      <c r="G8" s="107">
        <v>58</v>
      </c>
      <c r="H8" s="114">
        <v>58</v>
      </c>
      <c r="I8" s="114">
        <v>58</v>
      </c>
      <c r="J8" s="114">
        <v>58</v>
      </c>
      <c r="K8" s="91">
        <v>58</v>
      </c>
    </row>
    <row r="9" spans="1:13" ht="66" customHeight="1" x14ac:dyDescent="0.2">
      <c r="A9" s="22" t="s">
        <v>20</v>
      </c>
      <c r="B9" s="23" t="s">
        <v>21</v>
      </c>
      <c r="C9" s="5"/>
      <c r="D9" s="10" t="s">
        <v>12</v>
      </c>
      <c r="E9" s="4" t="s">
        <v>13</v>
      </c>
      <c r="F9" s="11" t="s">
        <v>17</v>
      </c>
      <c r="G9" s="106">
        <v>94700</v>
      </c>
      <c r="H9" s="106">
        <v>87500</v>
      </c>
      <c r="I9" s="106">
        <v>87500</v>
      </c>
      <c r="J9" s="106">
        <v>87500</v>
      </c>
      <c r="K9" s="12">
        <f>SUM(G9:J9)</f>
        <v>357200</v>
      </c>
    </row>
    <row r="10" spans="1:13" s="25" customFormat="1" ht="40.5" x14ac:dyDescent="0.2">
      <c r="A10" s="24"/>
      <c r="B10" s="17" t="s">
        <v>22</v>
      </c>
      <c r="C10" s="18">
        <v>0.25</v>
      </c>
      <c r="D10" s="17"/>
      <c r="E10" s="19" t="s">
        <v>19</v>
      </c>
      <c r="F10" s="17"/>
      <c r="G10" s="107">
        <v>725</v>
      </c>
      <c r="H10" s="114">
        <v>730</v>
      </c>
      <c r="I10" s="114">
        <v>735</v>
      </c>
      <c r="J10" s="114">
        <v>735</v>
      </c>
      <c r="K10" s="91">
        <v>735</v>
      </c>
    </row>
    <row r="11" spans="1:13" ht="40.5" x14ac:dyDescent="0.2">
      <c r="A11" s="24"/>
      <c r="B11" s="17" t="s">
        <v>23</v>
      </c>
      <c r="C11" s="18">
        <v>0.25</v>
      </c>
      <c r="D11" s="17"/>
      <c r="E11" s="19" t="s">
        <v>24</v>
      </c>
      <c r="F11" s="26"/>
      <c r="G11" s="107">
        <v>145</v>
      </c>
      <c r="H11" s="114">
        <v>150</v>
      </c>
      <c r="I11" s="114">
        <v>155</v>
      </c>
      <c r="J11" s="114">
        <v>155</v>
      </c>
      <c r="K11" s="91">
        <v>155</v>
      </c>
    </row>
    <row r="12" spans="1:13" s="21" customFormat="1" ht="40.5" x14ac:dyDescent="0.2">
      <c r="A12" s="16"/>
      <c r="B12" s="27" t="s">
        <v>25</v>
      </c>
      <c r="C12" s="28">
        <v>0.25</v>
      </c>
      <c r="D12" s="27"/>
      <c r="E12" s="29" t="s">
        <v>19</v>
      </c>
      <c r="F12" s="27"/>
      <c r="G12" s="117">
        <v>87</v>
      </c>
      <c r="H12" s="117">
        <v>88</v>
      </c>
      <c r="I12" s="117">
        <v>89</v>
      </c>
      <c r="J12" s="117">
        <v>89</v>
      </c>
      <c r="K12" s="91">
        <v>89</v>
      </c>
    </row>
    <row r="13" spans="1:13" s="25" customFormat="1" ht="40.5" x14ac:dyDescent="0.2">
      <c r="A13" s="24"/>
      <c r="B13" s="17" t="s">
        <v>26</v>
      </c>
      <c r="C13" s="18">
        <v>0.25</v>
      </c>
      <c r="D13" s="17"/>
      <c r="E13" s="19" t="s">
        <v>27</v>
      </c>
      <c r="F13" s="17"/>
      <c r="G13" s="117">
        <v>2850</v>
      </c>
      <c r="H13" s="119">
        <v>2850</v>
      </c>
      <c r="I13" s="119">
        <v>2850</v>
      </c>
      <c r="J13" s="119">
        <v>2850</v>
      </c>
      <c r="K13" s="91">
        <v>2850</v>
      </c>
    </row>
    <row r="14" spans="1:13" ht="101.25" x14ac:dyDescent="0.2">
      <c r="A14" s="22" t="s">
        <v>28</v>
      </c>
      <c r="B14" s="8" t="s">
        <v>29</v>
      </c>
      <c r="C14" s="9"/>
      <c r="D14" s="10" t="s">
        <v>12</v>
      </c>
      <c r="E14" s="4" t="s">
        <v>13</v>
      </c>
      <c r="F14" s="11" t="s">
        <v>17</v>
      </c>
      <c r="G14" s="106">
        <v>9000</v>
      </c>
      <c r="H14" s="106">
        <v>6000</v>
      </c>
      <c r="I14" s="106">
        <v>6000</v>
      </c>
      <c r="J14" s="106">
        <v>6000</v>
      </c>
      <c r="K14" s="12">
        <f>SUM(G14:J14)</f>
        <v>27000</v>
      </c>
    </row>
    <row r="15" spans="1:13" s="21" customFormat="1" ht="60.75" x14ac:dyDescent="0.2">
      <c r="A15" s="16"/>
      <c r="B15" s="17" t="s">
        <v>30</v>
      </c>
      <c r="C15" s="18">
        <v>0.5</v>
      </c>
      <c r="D15" s="27"/>
      <c r="E15" s="29" t="s">
        <v>31</v>
      </c>
      <c r="F15" s="27"/>
      <c r="G15" s="117">
        <v>100</v>
      </c>
      <c r="H15" s="117">
        <v>100</v>
      </c>
      <c r="I15" s="117">
        <v>100</v>
      </c>
      <c r="J15" s="117">
        <v>100</v>
      </c>
      <c r="K15" s="31"/>
    </row>
    <row r="16" spans="1:13" s="21" customFormat="1" ht="104.25" customHeight="1" x14ac:dyDescent="0.2">
      <c r="A16" s="16"/>
      <c r="B16" s="17" t="s">
        <v>32</v>
      </c>
      <c r="C16" s="18">
        <v>0.5</v>
      </c>
      <c r="D16" s="27"/>
      <c r="E16" s="29" t="s">
        <v>31</v>
      </c>
      <c r="F16" s="27"/>
      <c r="G16" s="117">
        <v>100</v>
      </c>
      <c r="H16" s="117">
        <v>100</v>
      </c>
      <c r="I16" s="117">
        <v>100</v>
      </c>
      <c r="J16" s="117">
        <v>100</v>
      </c>
      <c r="K16" s="31"/>
    </row>
    <row r="17" spans="1:11" ht="60.75" x14ac:dyDescent="0.2">
      <c r="A17" s="32" t="s">
        <v>33</v>
      </c>
      <c r="B17" s="14" t="s">
        <v>34</v>
      </c>
      <c r="C17" s="33"/>
      <c r="D17" s="10" t="s">
        <v>12</v>
      </c>
      <c r="E17" s="4" t="s">
        <v>13</v>
      </c>
      <c r="F17" s="11" t="s">
        <v>17</v>
      </c>
      <c r="G17" s="106">
        <v>1600</v>
      </c>
      <c r="H17" s="106">
        <v>1500</v>
      </c>
      <c r="I17" s="106">
        <v>1500</v>
      </c>
      <c r="J17" s="106">
        <v>1500</v>
      </c>
      <c r="K17" s="12">
        <f>SUM(G17:J17)</f>
        <v>6100</v>
      </c>
    </row>
    <row r="18" spans="1:11" s="21" customFormat="1" ht="38.25" customHeight="1" x14ac:dyDescent="0.2">
      <c r="A18" s="16"/>
      <c r="B18" s="27" t="s">
        <v>35</v>
      </c>
      <c r="C18" s="28">
        <v>0.5</v>
      </c>
      <c r="D18" s="27"/>
      <c r="E18" s="29" t="s">
        <v>36</v>
      </c>
      <c r="F18" s="26"/>
      <c r="G18" s="20">
        <v>4500</v>
      </c>
      <c r="H18" s="20">
        <v>4500</v>
      </c>
      <c r="I18" s="20">
        <v>4500</v>
      </c>
      <c r="J18" s="20">
        <v>4500</v>
      </c>
      <c r="K18" s="31"/>
    </row>
    <row r="19" spans="1:11" ht="40.5" x14ac:dyDescent="0.2">
      <c r="A19" s="34"/>
      <c r="B19" s="27" t="s">
        <v>37</v>
      </c>
      <c r="C19" s="28">
        <v>0.25</v>
      </c>
      <c r="D19" s="27"/>
      <c r="E19" s="29" t="s">
        <v>38</v>
      </c>
      <c r="F19" s="26"/>
      <c r="G19" s="20">
        <v>88</v>
      </c>
      <c r="H19" s="20">
        <v>88</v>
      </c>
      <c r="I19" s="20">
        <v>88</v>
      </c>
      <c r="J19" s="20">
        <v>88</v>
      </c>
      <c r="K19" s="31"/>
    </row>
    <row r="20" spans="1:11" ht="101.25" customHeight="1" x14ac:dyDescent="0.2">
      <c r="A20" s="16"/>
      <c r="B20" s="27" t="s">
        <v>39</v>
      </c>
      <c r="C20" s="35">
        <v>0.25</v>
      </c>
      <c r="D20" s="27"/>
      <c r="E20" s="29" t="s">
        <v>19</v>
      </c>
      <c r="F20" s="26"/>
      <c r="G20" s="20">
        <v>87</v>
      </c>
      <c r="H20" s="20">
        <v>87</v>
      </c>
      <c r="I20" s="20">
        <v>87</v>
      </c>
      <c r="J20" s="20">
        <v>87</v>
      </c>
      <c r="K20" s="31"/>
    </row>
    <row r="21" spans="1:11" s="40" customFormat="1" ht="78.75" customHeight="1" x14ac:dyDescent="0.2">
      <c r="A21" s="32" t="s">
        <v>40</v>
      </c>
      <c r="B21" s="14" t="s">
        <v>41</v>
      </c>
      <c r="C21" s="36"/>
      <c r="D21" s="10" t="s">
        <v>12</v>
      </c>
      <c r="E21" s="37" t="s">
        <v>13</v>
      </c>
      <c r="F21" s="38" t="s">
        <v>17</v>
      </c>
      <c r="G21" s="106">
        <v>6000</v>
      </c>
      <c r="H21" s="113">
        <v>6500</v>
      </c>
      <c r="I21" s="113">
        <v>6500</v>
      </c>
      <c r="J21" s="113">
        <v>6500</v>
      </c>
      <c r="K21" s="39">
        <f>SUM(G21:J21)</f>
        <v>25500</v>
      </c>
    </row>
    <row r="22" spans="1:11" ht="60.75" x14ac:dyDescent="0.2">
      <c r="A22" s="41"/>
      <c r="B22" s="17" t="s">
        <v>42</v>
      </c>
      <c r="C22" s="42">
        <v>0.5</v>
      </c>
      <c r="D22" s="43"/>
      <c r="E22" s="19" t="s">
        <v>19</v>
      </c>
      <c r="F22" s="26"/>
      <c r="G22" s="107">
        <v>60</v>
      </c>
      <c r="H22" s="114">
        <v>60</v>
      </c>
      <c r="I22" s="114">
        <v>60</v>
      </c>
      <c r="J22" s="114">
        <v>60</v>
      </c>
      <c r="K22" s="39"/>
    </row>
    <row r="23" spans="1:11" s="40" customFormat="1" ht="101.25" x14ac:dyDescent="0.2">
      <c r="A23" s="41"/>
      <c r="B23" s="44" t="s">
        <v>43</v>
      </c>
      <c r="C23" s="45">
        <v>0.25</v>
      </c>
      <c r="D23" s="46"/>
      <c r="E23" s="47" t="s">
        <v>19</v>
      </c>
      <c r="F23" s="26"/>
      <c r="G23" s="107">
        <v>75</v>
      </c>
      <c r="H23" s="114">
        <v>75</v>
      </c>
      <c r="I23" s="114">
        <v>75</v>
      </c>
      <c r="J23" s="114">
        <v>75</v>
      </c>
      <c r="K23" s="39"/>
    </row>
    <row r="24" spans="1:11" s="40" customFormat="1" ht="88.7" customHeight="1" x14ac:dyDescent="0.2">
      <c r="A24" s="41"/>
      <c r="B24" s="44" t="s">
        <v>44</v>
      </c>
      <c r="C24" s="45">
        <v>0.25</v>
      </c>
      <c r="D24" s="46"/>
      <c r="E24" s="47" t="s">
        <v>38</v>
      </c>
      <c r="F24" s="26"/>
      <c r="G24" s="107">
        <v>15</v>
      </c>
      <c r="H24" s="114">
        <v>15</v>
      </c>
      <c r="I24" s="114">
        <v>15</v>
      </c>
      <c r="J24" s="114">
        <v>15</v>
      </c>
      <c r="K24" s="39"/>
    </row>
    <row r="25" spans="1:11" ht="60.75" x14ac:dyDescent="0.2">
      <c r="A25" s="48" t="s">
        <v>45</v>
      </c>
      <c r="B25" s="49" t="s">
        <v>46</v>
      </c>
      <c r="C25" s="45"/>
      <c r="D25" s="10" t="s">
        <v>12</v>
      </c>
      <c r="E25" s="50" t="s">
        <v>13</v>
      </c>
      <c r="F25" s="17"/>
      <c r="G25" s="106">
        <v>300</v>
      </c>
      <c r="H25" s="113">
        <v>300</v>
      </c>
      <c r="I25" s="113">
        <v>300</v>
      </c>
      <c r="J25" s="113">
        <v>300</v>
      </c>
      <c r="K25" s="39">
        <f t="shared" ref="K25:K30" si="0">SUM(G25:J25)</f>
        <v>1200</v>
      </c>
    </row>
    <row r="26" spans="1:11" ht="57.4" customHeight="1" x14ac:dyDescent="0.2">
      <c r="A26" s="48" t="s">
        <v>47</v>
      </c>
      <c r="B26" s="49" t="s">
        <v>48</v>
      </c>
      <c r="C26" s="45"/>
      <c r="D26" s="10" t="s">
        <v>12</v>
      </c>
      <c r="E26" s="50" t="s">
        <v>13</v>
      </c>
      <c r="F26" s="17"/>
      <c r="G26" s="106">
        <v>350</v>
      </c>
      <c r="H26" s="113">
        <v>450</v>
      </c>
      <c r="I26" s="113">
        <v>450</v>
      </c>
      <c r="J26" s="113">
        <v>450</v>
      </c>
      <c r="K26" s="39">
        <f t="shared" si="0"/>
        <v>1700</v>
      </c>
    </row>
    <row r="27" spans="1:11" s="52" customFormat="1" ht="44.25" customHeight="1" x14ac:dyDescent="0.2">
      <c r="A27" s="51" t="s">
        <v>49</v>
      </c>
      <c r="B27" s="49" t="s">
        <v>50</v>
      </c>
      <c r="C27" s="45"/>
      <c r="D27" s="10" t="s">
        <v>12</v>
      </c>
      <c r="E27" s="50" t="s">
        <v>13</v>
      </c>
      <c r="F27" s="17"/>
      <c r="G27" s="106">
        <v>400</v>
      </c>
      <c r="H27" s="113">
        <v>380</v>
      </c>
      <c r="I27" s="113">
        <v>380</v>
      </c>
      <c r="J27" s="113">
        <v>380</v>
      </c>
      <c r="K27" s="39">
        <f t="shared" si="0"/>
        <v>1540</v>
      </c>
    </row>
    <row r="28" spans="1:11" ht="81" x14ac:dyDescent="0.2">
      <c r="A28" s="53" t="s">
        <v>51</v>
      </c>
      <c r="B28" s="53" t="s">
        <v>52</v>
      </c>
      <c r="C28" s="54"/>
      <c r="D28" s="10" t="s">
        <v>12</v>
      </c>
      <c r="E28" s="53" t="s">
        <v>13</v>
      </c>
      <c r="F28" s="11" t="s">
        <v>14</v>
      </c>
      <c r="G28" s="106">
        <f>SUM(G29:G30,G33)</f>
        <v>49500</v>
      </c>
      <c r="H28" s="106">
        <f>SUM(H29:H30,H33)</f>
        <v>48300</v>
      </c>
      <c r="I28" s="106">
        <f>SUM(I29:I30,I33)</f>
        <v>48300</v>
      </c>
      <c r="J28" s="106">
        <f>SUM(J29:J30,J33)</f>
        <v>48500</v>
      </c>
      <c r="K28" s="12">
        <f t="shared" si="0"/>
        <v>194600</v>
      </c>
    </row>
    <row r="29" spans="1:11" ht="60.75" customHeight="1" x14ac:dyDescent="0.2">
      <c r="A29" s="129" t="s">
        <v>53</v>
      </c>
      <c r="B29" s="130" t="s">
        <v>54</v>
      </c>
      <c r="C29" s="123"/>
      <c r="D29" s="130" t="s">
        <v>12</v>
      </c>
      <c r="E29" s="130" t="s">
        <v>13</v>
      </c>
      <c r="F29" s="55" t="s">
        <v>17</v>
      </c>
      <c r="G29" s="115">
        <v>46500</v>
      </c>
      <c r="H29" s="115">
        <v>45300</v>
      </c>
      <c r="I29" s="115">
        <v>45300</v>
      </c>
      <c r="J29" s="115">
        <v>45500</v>
      </c>
      <c r="K29" s="56">
        <f t="shared" si="0"/>
        <v>182600</v>
      </c>
    </row>
    <row r="30" spans="1:11" ht="38.65" customHeight="1" x14ac:dyDescent="0.2">
      <c r="A30" s="129"/>
      <c r="B30" s="130"/>
      <c r="C30" s="123"/>
      <c r="D30" s="130"/>
      <c r="E30" s="130"/>
      <c r="F30" s="55" t="s">
        <v>55</v>
      </c>
      <c r="G30" s="115">
        <v>0</v>
      </c>
      <c r="H30" s="115">
        <v>0</v>
      </c>
      <c r="I30" s="115">
        <v>0</v>
      </c>
      <c r="J30" s="115">
        <v>0</v>
      </c>
      <c r="K30" s="56">
        <f t="shared" si="0"/>
        <v>0</v>
      </c>
    </row>
    <row r="31" spans="1:11" s="21" customFormat="1" ht="58.15" customHeight="1" x14ac:dyDescent="0.2">
      <c r="A31" s="129"/>
      <c r="B31" s="57" t="s">
        <v>56</v>
      </c>
      <c r="C31" s="58">
        <v>0.6</v>
      </c>
      <c r="D31" s="29"/>
      <c r="E31" s="29" t="s">
        <v>24</v>
      </c>
      <c r="F31" s="59"/>
      <c r="G31" s="116">
        <v>39</v>
      </c>
      <c r="H31" s="116">
        <v>39</v>
      </c>
      <c r="I31" s="116">
        <v>39</v>
      </c>
      <c r="J31" s="116">
        <v>39</v>
      </c>
      <c r="K31" s="31"/>
    </row>
    <row r="32" spans="1:11" ht="42.4" customHeight="1" x14ac:dyDescent="0.2">
      <c r="A32" s="129"/>
      <c r="B32" s="60" t="s">
        <v>57</v>
      </c>
      <c r="C32" s="61">
        <v>0.4</v>
      </c>
      <c r="D32" s="62"/>
      <c r="E32" s="62" t="s">
        <v>58</v>
      </c>
      <c r="F32" s="63"/>
      <c r="G32" s="117">
        <v>6000</v>
      </c>
      <c r="H32" s="117">
        <v>6000</v>
      </c>
      <c r="I32" s="117">
        <v>6000</v>
      </c>
      <c r="J32" s="117">
        <v>6000</v>
      </c>
      <c r="K32" s="31"/>
    </row>
    <row r="33" spans="1:71" ht="81.2" customHeight="1" x14ac:dyDescent="0.2">
      <c r="A33" s="129" t="s">
        <v>59</v>
      </c>
      <c r="B33" s="8" t="s">
        <v>60</v>
      </c>
      <c r="C33" s="54"/>
      <c r="D33" s="10" t="s">
        <v>12</v>
      </c>
      <c r="E33" s="53" t="s">
        <v>13</v>
      </c>
      <c r="F33" s="93" t="s">
        <v>17</v>
      </c>
      <c r="G33" s="118">
        <v>3000</v>
      </c>
      <c r="H33" s="118">
        <v>3000</v>
      </c>
      <c r="I33" s="118">
        <v>3000</v>
      </c>
      <c r="J33" s="118">
        <v>3000</v>
      </c>
      <c r="K33" s="94">
        <f>SUM(G33:J33)</f>
        <v>12000</v>
      </c>
    </row>
    <row r="34" spans="1:71" s="96" customFormat="1" ht="60.75" x14ac:dyDescent="0.2">
      <c r="A34" s="129"/>
      <c r="B34" s="17" t="s">
        <v>61</v>
      </c>
      <c r="C34" s="92">
        <v>0.9</v>
      </c>
      <c r="D34" s="63"/>
      <c r="E34" s="63" t="s">
        <v>31</v>
      </c>
      <c r="F34" s="63"/>
      <c r="G34" s="30">
        <v>100</v>
      </c>
      <c r="H34" s="30">
        <v>100</v>
      </c>
      <c r="I34" s="30">
        <v>100</v>
      </c>
      <c r="J34" s="30">
        <v>100</v>
      </c>
      <c r="K34" s="30">
        <v>100</v>
      </c>
      <c r="L34" s="97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</row>
    <row r="35" spans="1:71" ht="60.75" x14ac:dyDescent="0.2">
      <c r="A35" s="129"/>
      <c r="B35" s="69" t="s">
        <v>62</v>
      </c>
      <c r="C35" s="58">
        <v>0.1</v>
      </c>
      <c r="D35" s="95"/>
      <c r="E35" s="64" t="s">
        <v>63</v>
      </c>
      <c r="F35" s="69"/>
      <c r="G35" s="75">
        <v>50</v>
      </c>
      <c r="H35" s="75">
        <v>50</v>
      </c>
      <c r="I35" s="75">
        <v>50</v>
      </c>
      <c r="J35" s="75">
        <v>50</v>
      </c>
      <c r="K35" s="75">
        <v>50</v>
      </c>
    </row>
    <row r="36" spans="1:71" ht="60.75" x14ac:dyDescent="0.2">
      <c r="A36" s="13" t="s">
        <v>64</v>
      </c>
      <c r="B36" s="53" t="s">
        <v>65</v>
      </c>
      <c r="C36" s="9"/>
      <c r="D36" s="10" t="s">
        <v>12</v>
      </c>
      <c r="E36" s="4" t="s">
        <v>13</v>
      </c>
      <c r="F36" s="11" t="s">
        <v>14</v>
      </c>
      <c r="G36" s="106">
        <f>SUM(G37,G41,G45)</f>
        <v>28800</v>
      </c>
      <c r="H36" s="106">
        <f>SUM(H37,H41,H45)</f>
        <v>24000</v>
      </c>
      <c r="I36" s="106">
        <f>SUM(I37,I41,I45)</f>
        <v>22500</v>
      </c>
      <c r="J36" s="106">
        <f>SUM(J37,J41,J45)</f>
        <v>22500</v>
      </c>
      <c r="K36" s="106">
        <f>SUM(G36:J36)</f>
        <v>97800</v>
      </c>
    </row>
    <row r="37" spans="1:71" ht="40.5" customHeight="1" x14ac:dyDescent="0.2">
      <c r="A37" s="129" t="s">
        <v>66</v>
      </c>
      <c r="B37" s="8" t="s">
        <v>67</v>
      </c>
      <c r="C37" s="54"/>
      <c r="D37" s="10" t="s">
        <v>12</v>
      </c>
      <c r="E37" s="4" t="s">
        <v>13</v>
      </c>
      <c r="F37" s="11" t="s">
        <v>17</v>
      </c>
      <c r="G37" s="106">
        <v>22800</v>
      </c>
      <c r="H37" s="106">
        <v>21500</v>
      </c>
      <c r="I37" s="106">
        <v>21500</v>
      </c>
      <c r="J37" s="106">
        <v>21500</v>
      </c>
      <c r="K37" s="106">
        <f>SUM(G37:J37)</f>
        <v>87300</v>
      </c>
    </row>
    <row r="38" spans="1:71" s="21" customFormat="1" ht="40.5" x14ac:dyDescent="0.2">
      <c r="A38" s="129"/>
      <c r="B38" s="60" t="s">
        <v>68</v>
      </c>
      <c r="C38" s="61">
        <v>0.25</v>
      </c>
      <c r="D38" s="59"/>
      <c r="E38" s="62" t="s">
        <v>69</v>
      </c>
      <c r="F38" s="26"/>
      <c r="G38" s="110">
        <v>53.5</v>
      </c>
      <c r="H38" s="110">
        <v>54</v>
      </c>
      <c r="I38" s="110">
        <v>54.5</v>
      </c>
      <c r="J38" s="110">
        <v>55</v>
      </c>
      <c r="K38" s="110">
        <v>55</v>
      </c>
    </row>
    <row r="39" spans="1:71" ht="60.75" x14ac:dyDescent="0.2">
      <c r="A39" s="129"/>
      <c r="B39" s="60" t="s">
        <v>70</v>
      </c>
      <c r="C39" s="61">
        <v>0.25</v>
      </c>
      <c r="D39" s="59"/>
      <c r="E39" s="62" t="s">
        <v>71</v>
      </c>
      <c r="F39" s="26"/>
      <c r="G39" s="107">
        <v>680</v>
      </c>
      <c r="H39" s="107">
        <v>690</v>
      </c>
      <c r="I39" s="107">
        <v>700</v>
      </c>
      <c r="J39" s="107">
        <v>710</v>
      </c>
      <c r="K39" s="107">
        <v>710</v>
      </c>
    </row>
    <row r="40" spans="1:71" ht="40.5" x14ac:dyDescent="0.2">
      <c r="A40" s="64"/>
      <c r="B40" s="65" t="s">
        <v>72</v>
      </c>
      <c r="C40" s="28">
        <v>0.5</v>
      </c>
      <c r="D40" s="59"/>
      <c r="E40" s="29" t="s">
        <v>71</v>
      </c>
      <c r="F40" s="26"/>
      <c r="G40" s="107">
        <v>54000</v>
      </c>
      <c r="H40" s="107">
        <v>54010</v>
      </c>
      <c r="I40" s="107">
        <v>54020</v>
      </c>
      <c r="J40" s="107">
        <v>54030</v>
      </c>
      <c r="K40" s="107">
        <v>54030</v>
      </c>
    </row>
    <row r="41" spans="1:71" ht="81" x14ac:dyDescent="0.2">
      <c r="A41" s="4" t="s">
        <v>73</v>
      </c>
      <c r="B41" s="23" t="s">
        <v>74</v>
      </c>
      <c r="C41" s="5"/>
      <c r="D41" s="10" t="s">
        <v>12</v>
      </c>
      <c r="E41" s="4" t="s">
        <v>13</v>
      </c>
      <c r="F41" s="11" t="s">
        <v>17</v>
      </c>
      <c r="G41" s="106">
        <v>6000</v>
      </c>
      <c r="H41" s="106">
        <v>1000</v>
      </c>
      <c r="I41" s="106">
        <v>1000</v>
      </c>
      <c r="J41" s="106">
        <v>1000</v>
      </c>
      <c r="K41" s="106">
        <f>SUM(G41:J41)</f>
        <v>9000</v>
      </c>
    </row>
    <row r="42" spans="1:71" s="21" customFormat="1" ht="60.75" x14ac:dyDescent="0.2">
      <c r="A42" s="66"/>
      <c r="B42" s="67" t="s">
        <v>75</v>
      </c>
      <c r="C42" s="68">
        <v>0.5</v>
      </c>
      <c r="D42" s="59"/>
      <c r="E42" s="64" t="s">
        <v>31</v>
      </c>
      <c r="F42" s="69"/>
      <c r="G42" s="111">
        <v>100</v>
      </c>
      <c r="H42" s="111">
        <v>100</v>
      </c>
      <c r="I42" s="111">
        <v>100</v>
      </c>
      <c r="J42" s="111">
        <v>100</v>
      </c>
      <c r="K42" s="111">
        <v>100</v>
      </c>
    </row>
    <row r="43" spans="1:71" ht="60.75" x14ac:dyDescent="0.2">
      <c r="A43" s="66"/>
      <c r="B43" s="60" t="s">
        <v>76</v>
      </c>
      <c r="C43" s="61">
        <v>0.25</v>
      </c>
      <c r="D43" s="59"/>
      <c r="E43" s="29" t="s">
        <v>31</v>
      </c>
      <c r="F43" s="27"/>
      <c r="G43" s="110">
        <v>2.5</v>
      </c>
      <c r="H43" s="110">
        <v>2.5</v>
      </c>
      <c r="I43" s="110">
        <v>2.5</v>
      </c>
      <c r="J43" s="110">
        <v>2.5</v>
      </c>
      <c r="K43" s="110">
        <v>2.5</v>
      </c>
    </row>
    <row r="44" spans="1:71" ht="40.5" x14ac:dyDescent="0.2">
      <c r="A44" s="70"/>
      <c r="B44" s="65" t="s">
        <v>77</v>
      </c>
      <c r="C44" s="28">
        <v>0.25</v>
      </c>
      <c r="D44" s="59"/>
      <c r="E44" s="29" t="s">
        <v>63</v>
      </c>
      <c r="F44" s="27"/>
      <c r="G44" s="107">
        <v>1</v>
      </c>
      <c r="H44" s="107">
        <v>1</v>
      </c>
      <c r="I44" s="107">
        <v>1</v>
      </c>
      <c r="J44" s="107">
        <v>1</v>
      </c>
      <c r="K44" s="107">
        <v>4</v>
      </c>
    </row>
    <row r="45" spans="1:71" ht="141.75" x14ac:dyDescent="0.2">
      <c r="A45" s="71" t="s">
        <v>78</v>
      </c>
      <c r="B45" s="8" t="s">
        <v>79</v>
      </c>
      <c r="C45" s="72"/>
      <c r="D45" s="10" t="s">
        <v>12</v>
      </c>
      <c r="E45" s="4" t="s">
        <v>13</v>
      </c>
      <c r="F45" s="27"/>
      <c r="G45" s="112">
        <v>0</v>
      </c>
      <c r="H45" s="112">
        <v>1500</v>
      </c>
      <c r="I45" s="112">
        <v>0</v>
      </c>
      <c r="J45" s="112">
        <v>0</v>
      </c>
      <c r="K45" s="106">
        <f>SUM(G45:J45)</f>
        <v>1500</v>
      </c>
    </row>
    <row r="46" spans="1:71" ht="81" x14ac:dyDescent="0.2">
      <c r="A46" s="7" t="s">
        <v>80</v>
      </c>
      <c r="B46" s="53" t="s">
        <v>81</v>
      </c>
      <c r="C46" s="9"/>
      <c r="D46" s="10" t="s">
        <v>12</v>
      </c>
      <c r="E46" s="4" t="s">
        <v>13</v>
      </c>
      <c r="F46" s="11" t="s">
        <v>14</v>
      </c>
      <c r="G46" s="106">
        <f>SUM(G47,G51)</f>
        <v>106200</v>
      </c>
      <c r="H46" s="106">
        <f>SUM(H47,H51)</f>
        <v>90500</v>
      </c>
      <c r="I46" s="106">
        <f>SUM(I47,I51)</f>
        <v>90500</v>
      </c>
      <c r="J46" s="106">
        <f>SUM(J47,J51)</f>
        <v>90500</v>
      </c>
      <c r="K46" s="106">
        <f>SUM(G46:J46)</f>
        <v>377700</v>
      </c>
    </row>
    <row r="47" spans="1:71" ht="58.7" customHeight="1" x14ac:dyDescent="0.2">
      <c r="A47" s="130" t="s">
        <v>82</v>
      </c>
      <c r="B47" s="8" t="s">
        <v>83</v>
      </c>
      <c r="C47" s="54"/>
      <c r="D47" s="10" t="s">
        <v>12</v>
      </c>
      <c r="E47" s="53" t="s">
        <v>13</v>
      </c>
      <c r="F47" s="11" t="s">
        <v>17</v>
      </c>
      <c r="G47" s="106">
        <v>101200</v>
      </c>
      <c r="H47" s="106">
        <v>88500</v>
      </c>
      <c r="I47" s="106">
        <v>88500</v>
      </c>
      <c r="J47" s="106">
        <v>88500</v>
      </c>
      <c r="K47" s="106">
        <f>SUM(G47:J47)</f>
        <v>366700</v>
      </c>
    </row>
    <row r="48" spans="1:71" s="21" customFormat="1" ht="39.75" customHeight="1" x14ac:dyDescent="0.2">
      <c r="A48" s="130"/>
      <c r="B48" s="60" t="s">
        <v>84</v>
      </c>
      <c r="C48" s="61">
        <v>0.5</v>
      </c>
      <c r="D48" s="59"/>
      <c r="E48" s="62" t="s">
        <v>27</v>
      </c>
      <c r="F48" s="26"/>
      <c r="G48" s="20">
        <v>2040</v>
      </c>
      <c r="H48" s="20">
        <v>2045</v>
      </c>
      <c r="I48" s="20">
        <v>2050</v>
      </c>
      <c r="J48" s="20">
        <v>2050</v>
      </c>
      <c r="K48" s="90">
        <v>2050</v>
      </c>
    </row>
    <row r="49" spans="1:11" ht="40.5" x14ac:dyDescent="0.2">
      <c r="A49" s="130"/>
      <c r="B49" s="65" t="s">
        <v>85</v>
      </c>
      <c r="C49" s="28">
        <v>0.25</v>
      </c>
      <c r="D49" s="59"/>
      <c r="E49" s="62" t="s">
        <v>19</v>
      </c>
      <c r="F49" s="27"/>
      <c r="G49" s="20">
        <v>240</v>
      </c>
      <c r="H49" s="20">
        <v>240</v>
      </c>
      <c r="I49" s="20">
        <v>240</v>
      </c>
      <c r="J49" s="20">
        <v>240</v>
      </c>
      <c r="K49" s="90">
        <v>240</v>
      </c>
    </row>
    <row r="50" spans="1:11" ht="60.75" x14ac:dyDescent="0.2">
      <c r="A50" s="130"/>
      <c r="B50" s="60" t="s">
        <v>86</v>
      </c>
      <c r="C50" s="61">
        <v>0.25</v>
      </c>
      <c r="D50" s="59"/>
      <c r="E50" s="62" t="s">
        <v>27</v>
      </c>
      <c r="F50" s="27"/>
      <c r="G50" s="20">
        <v>850</v>
      </c>
      <c r="H50" s="20">
        <v>850</v>
      </c>
      <c r="I50" s="20">
        <v>850</v>
      </c>
      <c r="J50" s="20">
        <v>850</v>
      </c>
      <c r="K50" s="90">
        <v>850</v>
      </c>
    </row>
    <row r="51" spans="1:11" ht="99.95" customHeight="1" x14ac:dyDescent="0.2">
      <c r="A51" s="131" t="s">
        <v>87</v>
      </c>
      <c r="B51" s="8" t="s">
        <v>88</v>
      </c>
      <c r="C51" s="54"/>
      <c r="D51" s="10" t="s">
        <v>12</v>
      </c>
      <c r="E51" s="53" t="s">
        <v>13</v>
      </c>
      <c r="F51" s="11" t="s">
        <v>17</v>
      </c>
      <c r="G51" s="106">
        <v>5000</v>
      </c>
      <c r="H51" s="106">
        <v>2000</v>
      </c>
      <c r="I51" s="106">
        <v>2000</v>
      </c>
      <c r="J51" s="106">
        <v>2000</v>
      </c>
      <c r="K51" s="106">
        <f>SUM(G51:J51)</f>
        <v>11000</v>
      </c>
    </row>
    <row r="52" spans="1:11" ht="81" x14ac:dyDescent="0.2">
      <c r="A52" s="131"/>
      <c r="B52" s="17" t="s">
        <v>89</v>
      </c>
      <c r="C52" s="18">
        <v>0.5</v>
      </c>
      <c r="D52" s="4"/>
      <c r="E52" s="62" t="s">
        <v>31</v>
      </c>
      <c r="F52" s="27"/>
      <c r="G52" s="107">
        <v>100</v>
      </c>
      <c r="H52" s="107">
        <v>100</v>
      </c>
      <c r="I52" s="107">
        <v>100</v>
      </c>
      <c r="J52" s="107">
        <v>100</v>
      </c>
      <c r="K52" s="107">
        <v>100</v>
      </c>
    </row>
    <row r="53" spans="1:11" ht="121.5" x14ac:dyDescent="0.2">
      <c r="A53" s="131"/>
      <c r="B53" s="17" t="s">
        <v>90</v>
      </c>
      <c r="C53" s="18">
        <v>0.5</v>
      </c>
      <c r="D53" s="55"/>
      <c r="E53" s="29" t="s">
        <v>31</v>
      </c>
      <c r="F53" s="27"/>
      <c r="G53" s="107">
        <v>100</v>
      </c>
      <c r="H53" s="107">
        <v>100</v>
      </c>
      <c r="I53" s="107">
        <v>100</v>
      </c>
      <c r="J53" s="107">
        <v>100</v>
      </c>
      <c r="K53" s="107">
        <v>100</v>
      </c>
    </row>
    <row r="54" spans="1:11" ht="101.25" x14ac:dyDescent="0.2">
      <c r="A54" s="7" t="s">
        <v>91</v>
      </c>
      <c r="B54" s="53" t="s">
        <v>92</v>
      </c>
      <c r="C54" s="9"/>
      <c r="D54" s="10" t="s">
        <v>12</v>
      </c>
      <c r="E54" s="4" t="s">
        <v>13</v>
      </c>
      <c r="F54" s="11" t="s">
        <v>14</v>
      </c>
      <c r="G54" s="106">
        <f>SUM(G55,G57)+G60</f>
        <v>43926</v>
      </c>
      <c r="H54" s="106">
        <f>SUM(H55,H57)+H60</f>
        <v>37888</v>
      </c>
      <c r="I54" s="106">
        <f t="shared" ref="I54:J54" si="1">SUM(I55,I57)+I60</f>
        <v>37888</v>
      </c>
      <c r="J54" s="106">
        <f t="shared" si="1"/>
        <v>37888</v>
      </c>
      <c r="K54" s="106">
        <f>SUM(G54:J54)</f>
        <v>157590</v>
      </c>
    </row>
    <row r="55" spans="1:11" ht="60.75" x14ac:dyDescent="0.2">
      <c r="A55" s="4" t="s">
        <v>93</v>
      </c>
      <c r="B55" s="23" t="s">
        <v>94</v>
      </c>
      <c r="C55" s="5"/>
      <c r="D55" s="10" t="s">
        <v>12</v>
      </c>
      <c r="E55" s="4" t="s">
        <v>13</v>
      </c>
      <c r="F55" s="55" t="s">
        <v>17</v>
      </c>
      <c r="G55" s="106">
        <v>5053</v>
      </c>
      <c r="H55" s="106">
        <v>4800</v>
      </c>
      <c r="I55" s="106">
        <v>4800</v>
      </c>
      <c r="J55" s="106">
        <v>4800</v>
      </c>
      <c r="K55" s="106">
        <f>SUM(G55:J55)</f>
        <v>19453</v>
      </c>
    </row>
    <row r="56" spans="1:11" s="76" customFormat="1" ht="79.150000000000006" customHeight="1" x14ac:dyDescent="0.2">
      <c r="A56" s="70"/>
      <c r="B56" s="73" t="s">
        <v>95</v>
      </c>
      <c r="C56" s="68">
        <v>1</v>
      </c>
      <c r="D56" s="74"/>
      <c r="E56" s="68" t="s">
        <v>96</v>
      </c>
      <c r="F56" s="74"/>
      <c r="G56" s="108">
        <v>12</v>
      </c>
      <c r="H56" s="109">
        <v>12</v>
      </c>
      <c r="I56" s="109">
        <v>12</v>
      </c>
      <c r="J56" s="109">
        <v>12</v>
      </c>
      <c r="K56" s="109">
        <v>12</v>
      </c>
    </row>
    <row r="57" spans="1:11" ht="83.25" customHeight="1" x14ac:dyDescent="0.2">
      <c r="A57" s="77" t="s">
        <v>97</v>
      </c>
      <c r="B57" s="78" t="s">
        <v>98</v>
      </c>
      <c r="C57" s="79"/>
      <c r="D57" s="10" t="s">
        <v>12</v>
      </c>
      <c r="E57" s="53" t="s">
        <v>13</v>
      </c>
      <c r="F57" s="55" t="s">
        <v>17</v>
      </c>
      <c r="G57" s="106">
        <v>38453</v>
      </c>
      <c r="H57" s="106">
        <v>32800</v>
      </c>
      <c r="I57" s="106">
        <v>32800</v>
      </c>
      <c r="J57" s="106">
        <v>32800</v>
      </c>
      <c r="K57" s="106">
        <f>SUM(G57:J57)</f>
        <v>136853</v>
      </c>
    </row>
    <row r="58" spans="1:11" s="76" customFormat="1" ht="40.5" customHeight="1" x14ac:dyDescent="0.2">
      <c r="A58" s="132"/>
      <c r="B58" s="126" t="s">
        <v>99</v>
      </c>
      <c r="C58" s="127">
        <v>1</v>
      </c>
      <c r="D58" s="127"/>
      <c r="E58" s="128" t="s">
        <v>31</v>
      </c>
      <c r="F58" s="128"/>
      <c r="G58" s="124">
        <v>100</v>
      </c>
      <c r="H58" s="125">
        <v>100</v>
      </c>
      <c r="I58" s="125">
        <v>100</v>
      </c>
      <c r="J58" s="125">
        <v>100</v>
      </c>
      <c r="K58" s="125">
        <v>100</v>
      </c>
    </row>
    <row r="59" spans="1:11" s="80" customFormat="1" ht="17.25" customHeight="1" x14ac:dyDescent="0.2">
      <c r="A59" s="132"/>
      <c r="B59" s="126"/>
      <c r="C59" s="127"/>
      <c r="D59" s="127"/>
      <c r="E59" s="128"/>
      <c r="F59" s="128"/>
      <c r="G59" s="124"/>
      <c r="H59" s="125"/>
      <c r="I59" s="125"/>
      <c r="J59" s="125"/>
      <c r="K59" s="125"/>
    </row>
    <row r="60" spans="1:11" s="80" customFormat="1" ht="79.5" customHeight="1" x14ac:dyDescent="0.2">
      <c r="A60" s="120" t="s">
        <v>102</v>
      </c>
      <c r="B60" s="100" t="s">
        <v>103</v>
      </c>
      <c r="C60" s="103"/>
      <c r="D60" s="10" t="s">
        <v>12</v>
      </c>
      <c r="E60" s="105" t="s">
        <v>13</v>
      </c>
      <c r="F60" s="55" t="s">
        <v>17</v>
      </c>
      <c r="G60" s="121">
        <v>420</v>
      </c>
      <c r="H60" s="121">
        <v>288</v>
      </c>
      <c r="I60" s="121">
        <v>288</v>
      </c>
      <c r="J60" s="121">
        <v>288</v>
      </c>
      <c r="K60" s="121">
        <f>SUM(G60:J60)</f>
        <v>1284</v>
      </c>
    </row>
    <row r="61" spans="1:11" s="80" customFormat="1" ht="87.75" customHeight="1" x14ac:dyDescent="0.2">
      <c r="A61" s="120"/>
      <c r="B61" s="104" t="s">
        <v>104</v>
      </c>
      <c r="C61" s="103">
        <v>1</v>
      </c>
      <c r="D61" s="103"/>
      <c r="E61" s="62" t="s">
        <v>27</v>
      </c>
      <c r="F61" s="104"/>
      <c r="G61" s="101">
        <v>2</v>
      </c>
      <c r="H61" s="102">
        <v>2</v>
      </c>
      <c r="I61" s="102">
        <v>2</v>
      </c>
      <c r="J61" s="102">
        <v>2</v>
      </c>
      <c r="K61" s="102">
        <v>2</v>
      </c>
    </row>
    <row r="62" spans="1:11" s="82" customFormat="1" ht="37.5" customHeight="1" x14ac:dyDescent="0.2">
      <c r="A62" s="81"/>
      <c r="B62" s="122"/>
      <c r="C62" s="123"/>
      <c r="D62" s="123"/>
      <c r="E62" s="123" t="s">
        <v>100</v>
      </c>
      <c r="F62" s="11" t="s">
        <v>17</v>
      </c>
      <c r="G62" s="56">
        <f>SUM(G6,G29,G33,G36,G46,G54)</f>
        <v>346876</v>
      </c>
      <c r="H62" s="56">
        <f>SUM(H6,H28,H36,H46,H54)</f>
        <v>309318</v>
      </c>
      <c r="I62" s="56">
        <f>SUM(I6,I28,I36,I46,I54)</f>
        <v>307818</v>
      </c>
      <c r="J62" s="56">
        <f>SUM(J6,J28,J36,J46,J54)</f>
        <v>308018</v>
      </c>
      <c r="K62" s="56">
        <f>SUM(G62:J62)</f>
        <v>1272030</v>
      </c>
    </row>
    <row r="63" spans="1:11" ht="37.5" customHeight="1" x14ac:dyDescent="0.2">
      <c r="A63" s="81"/>
      <c r="B63" s="122"/>
      <c r="C63" s="123"/>
      <c r="D63" s="123"/>
      <c r="E63" s="123"/>
      <c r="F63" s="11" t="s">
        <v>55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</row>
    <row r="64" spans="1:11" s="87" customFormat="1" ht="43.15" customHeight="1" x14ac:dyDescent="0.2">
      <c r="A64" s="83"/>
      <c r="B64" s="83" t="s">
        <v>101</v>
      </c>
      <c r="C64" s="84"/>
      <c r="D64" s="85"/>
      <c r="E64" s="85" t="s">
        <v>100</v>
      </c>
      <c r="F64" s="83"/>
      <c r="G64" s="86">
        <f>G54+G46+G36+G28+G6</f>
        <v>346876</v>
      </c>
      <c r="H64" s="86">
        <f t="shared" ref="H64:J64" si="2">H54+H46+H36+H28+H6</f>
        <v>309318</v>
      </c>
      <c r="I64" s="86">
        <f t="shared" si="2"/>
        <v>307818</v>
      </c>
      <c r="J64" s="86">
        <f t="shared" si="2"/>
        <v>308018</v>
      </c>
      <c r="K64" s="86">
        <f>SUM(G64:J64)</f>
        <v>1272030</v>
      </c>
    </row>
    <row r="65" spans="2:9" x14ac:dyDescent="0.2">
      <c r="C65"/>
    </row>
    <row r="67" spans="2:9" s="40" customFormat="1" ht="18" x14ac:dyDescent="0.25">
      <c r="B67" s="88"/>
      <c r="C67" s="89"/>
      <c r="D67" s="52"/>
      <c r="E67" s="52"/>
      <c r="F67" s="52"/>
      <c r="I67"/>
    </row>
  </sheetData>
  <mergeCells count="33">
    <mergeCell ref="J2:M2"/>
    <mergeCell ref="B3:M3"/>
    <mergeCell ref="A4:A5"/>
    <mergeCell ref="B4:B5"/>
    <mergeCell ref="C4:C5"/>
    <mergeCell ref="D4:D5"/>
    <mergeCell ref="E4:E5"/>
    <mergeCell ref="F4:F5"/>
    <mergeCell ref="G4:K4"/>
    <mergeCell ref="A29:A32"/>
    <mergeCell ref="B29:B30"/>
    <mergeCell ref="C29:C30"/>
    <mergeCell ref="D29:D30"/>
    <mergeCell ref="E29:E30"/>
    <mergeCell ref="A33:A35"/>
    <mergeCell ref="A37:A39"/>
    <mergeCell ref="A47:A50"/>
    <mergeCell ref="A51:A53"/>
    <mergeCell ref="A58:A59"/>
    <mergeCell ref="H58:H59"/>
    <mergeCell ref="I58:I59"/>
    <mergeCell ref="J58:J59"/>
    <mergeCell ref="K58:K59"/>
    <mergeCell ref="B58:B59"/>
    <mergeCell ref="C58:C59"/>
    <mergeCell ref="D58:D59"/>
    <mergeCell ref="E58:E59"/>
    <mergeCell ref="F58:F59"/>
    <mergeCell ref="B62:B63"/>
    <mergeCell ref="C62:C63"/>
    <mergeCell ref="D62:D63"/>
    <mergeCell ref="E62:E63"/>
    <mergeCell ref="G58:G59"/>
  </mergeCells>
  <pageMargins left="0.62986111111111098" right="0.43333333333333302" top="0.55138888888888904" bottom="0.31527777777777799" header="0.39374999999999999" footer="0.51180555555555496"/>
  <pageSetup paperSize="9" scale="61" firstPageNumber="27" fitToHeight="0" orientation="landscape" useFirstPageNumber="1" r:id="rId1"/>
  <headerFooter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2019-12-05T12:55:03Z</cp:lastPrinted>
  <dcterms:created xsi:type="dcterms:W3CDTF">2014-08-21T11:38:20Z</dcterms:created>
  <dcterms:modified xsi:type="dcterms:W3CDTF">2019-12-05T12:58:04Z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