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D_disk\Документы\Постановления2022\"/>
    </mc:Choice>
  </mc:AlternateContent>
  <bookViews>
    <workbookView xWindow="0" yWindow="0" windowWidth="19200" windowHeight="11595" tabRatio="880"/>
  </bookViews>
  <sheets>
    <sheet name="Лист1" sheetId="1" r:id="rId1"/>
  </sheets>
  <definedNames>
    <definedName name="Print_Area_0" localSheetId="0">Лист1!#REF!</definedName>
    <definedName name="Print_Titles_0" localSheetId="0">Лист1!#REF!</definedName>
    <definedName name="_xlnm.Print_Titles" localSheetId="0">Лист1!#REF!</definedName>
    <definedName name="_xlnm.Print_Area" localSheetId="0">Лист1!$A$1:$N$117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11" i="1" l="1"/>
  <c r="K110" i="1"/>
  <c r="K107" i="1"/>
  <c r="K106" i="1"/>
  <c r="K105" i="1"/>
  <c r="J104" i="1"/>
  <c r="I104" i="1"/>
  <c r="H104" i="1"/>
  <c r="G104" i="1"/>
  <c r="K104" i="1" s="1"/>
  <c r="K101" i="1"/>
  <c r="K100" i="1"/>
  <c r="K99" i="1"/>
  <c r="J98" i="1"/>
  <c r="I98" i="1"/>
  <c r="H98" i="1"/>
  <c r="G98" i="1"/>
  <c r="K97" i="1"/>
  <c r="K96" i="1"/>
  <c r="K95" i="1"/>
  <c r="J94" i="1"/>
  <c r="I94" i="1"/>
  <c r="H94" i="1"/>
  <c r="G94" i="1"/>
  <c r="K92" i="1"/>
  <c r="K91" i="1"/>
  <c r="J90" i="1"/>
  <c r="I90" i="1"/>
  <c r="H90" i="1"/>
  <c r="G90" i="1"/>
  <c r="J89" i="1"/>
  <c r="I89" i="1"/>
  <c r="H89" i="1"/>
  <c r="G89" i="1"/>
  <c r="J88" i="1"/>
  <c r="I88" i="1"/>
  <c r="H88" i="1"/>
  <c r="G88" i="1"/>
  <c r="J87" i="1"/>
  <c r="I87" i="1"/>
  <c r="I86" i="1" s="1"/>
  <c r="H87" i="1"/>
  <c r="H86" i="1" s="1"/>
  <c r="G87" i="1"/>
  <c r="K85" i="1"/>
  <c r="K81" i="1"/>
  <c r="K80" i="1"/>
  <c r="K79" i="1"/>
  <c r="J78" i="1"/>
  <c r="I78" i="1"/>
  <c r="H78" i="1"/>
  <c r="G78" i="1"/>
  <c r="K77" i="1"/>
  <c r="K76" i="1"/>
  <c r="K75" i="1"/>
  <c r="J74" i="1"/>
  <c r="I74" i="1"/>
  <c r="H74" i="1"/>
  <c r="G74" i="1"/>
  <c r="J73" i="1"/>
  <c r="J63" i="1" s="1"/>
  <c r="I73" i="1"/>
  <c r="I63" i="1" s="1"/>
  <c r="H73" i="1"/>
  <c r="H63" i="1" s="1"/>
  <c r="G73" i="1"/>
  <c r="G63" i="1" s="1"/>
  <c r="J72" i="1"/>
  <c r="J62" i="1" s="1"/>
  <c r="I72" i="1"/>
  <c r="I62" i="1" s="1"/>
  <c r="H72" i="1"/>
  <c r="H62" i="1" s="1"/>
  <c r="G72" i="1"/>
  <c r="J71" i="1"/>
  <c r="I71" i="1"/>
  <c r="I70" i="1" s="1"/>
  <c r="H71" i="1"/>
  <c r="H70" i="1" s="1"/>
  <c r="G71" i="1"/>
  <c r="G70" i="1" s="1"/>
  <c r="J70" i="1"/>
  <c r="K66" i="1"/>
  <c r="K65" i="1"/>
  <c r="J64" i="1"/>
  <c r="I64" i="1"/>
  <c r="H64" i="1"/>
  <c r="G64" i="1"/>
  <c r="G62" i="1"/>
  <c r="J61" i="1"/>
  <c r="K59" i="1"/>
  <c r="K58" i="1"/>
  <c r="K55" i="1"/>
  <c r="K54" i="1"/>
  <c r="K53" i="1"/>
  <c r="J52" i="1"/>
  <c r="I52" i="1"/>
  <c r="H52" i="1"/>
  <c r="G52" i="1"/>
  <c r="K51" i="1"/>
  <c r="K50" i="1"/>
  <c r="K49" i="1"/>
  <c r="K48" i="1"/>
  <c r="K47" i="1"/>
  <c r="J46" i="1"/>
  <c r="I46" i="1"/>
  <c r="H46" i="1"/>
  <c r="G46" i="1"/>
  <c r="K45" i="1"/>
  <c r="K44" i="1"/>
  <c r="K43" i="1"/>
  <c r="J42" i="1"/>
  <c r="I42" i="1"/>
  <c r="H42" i="1"/>
  <c r="G42" i="1"/>
  <c r="J41" i="1"/>
  <c r="I41" i="1"/>
  <c r="H41" i="1"/>
  <c r="G41" i="1"/>
  <c r="J40" i="1"/>
  <c r="I40" i="1"/>
  <c r="H40" i="1"/>
  <c r="G40" i="1"/>
  <c r="J39" i="1"/>
  <c r="J38" i="1" s="1"/>
  <c r="I39" i="1"/>
  <c r="I38" i="1" s="1"/>
  <c r="H39" i="1"/>
  <c r="H38" i="1" s="1"/>
  <c r="G39" i="1"/>
  <c r="G38" i="1"/>
  <c r="K37" i="1"/>
  <c r="K36" i="1"/>
  <c r="K35" i="1"/>
  <c r="K34" i="1"/>
  <c r="J33" i="1"/>
  <c r="I33" i="1"/>
  <c r="H33" i="1"/>
  <c r="G33" i="1"/>
  <c r="K32" i="1"/>
  <c r="K28" i="1"/>
  <c r="K24" i="1"/>
  <c r="K21" i="1"/>
  <c r="K20" i="1"/>
  <c r="J19" i="1"/>
  <c r="I19" i="1"/>
  <c r="H19" i="1"/>
  <c r="G19" i="1"/>
  <c r="K14" i="1"/>
  <c r="K13" i="1"/>
  <c r="J12" i="1"/>
  <c r="I12" i="1"/>
  <c r="H12" i="1"/>
  <c r="G12" i="1"/>
  <c r="K11" i="1"/>
  <c r="K10" i="1"/>
  <c r="K9" i="1"/>
  <c r="J8" i="1"/>
  <c r="I8" i="1"/>
  <c r="H8" i="1"/>
  <c r="G8" i="1"/>
  <c r="J7" i="1"/>
  <c r="I7" i="1"/>
  <c r="H7" i="1"/>
  <c r="G7" i="1"/>
  <c r="G114" i="1" s="1"/>
  <c r="J6" i="1"/>
  <c r="I6" i="1"/>
  <c r="I5" i="1" s="1"/>
  <c r="H6" i="1"/>
  <c r="G6" i="1"/>
  <c r="J5" i="1"/>
  <c r="G5" i="1" l="1"/>
  <c r="J60" i="1"/>
  <c r="I114" i="1"/>
  <c r="K78" i="1"/>
  <c r="K87" i="1"/>
  <c r="K88" i="1"/>
  <c r="K89" i="1"/>
  <c r="K94" i="1"/>
  <c r="J86" i="1"/>
  <c r="K90" i="1"/>
  <c r="H113" i="1"/>
  <c r="J113" i="1"/>
  <c r="H114" i="1"/>
  <c r="J114" i="1"/>
  <c r="K7" i="1"/>
  <c r="K12" i="1"/>
  <c r="K19" i="1"/>
  <c r="K46" i="1"/>
  <c r="H61" i="1"/>
  <c r="H60" i="1" s="1"/>
  <c r="K62" i="1"/>
  <c r="K64" i="1"/>
  <c r="K72" i="1"/>
  <c r="K74" i="1"/>
  <c r="K98" i="1"/>
  <c r="G86" i="1"/>
  <c r="K86" i="1" s="1"/>
  <c r="K41" i="1"/>
  <c r="K70" i="1"/>
  <c r="K63" i="1"/>
  <c r="H5" i="1"/>
  <c r="K8" i="1"/>
  <c r="K33" i="1"/>
  <c r="K40" i="1"/>
  <c r="K42" i="1"/>
  <c r="K52" i="1"/>
  <c r="H115" i="1"/>
  <c r="J115" i="1"/>
  <c r="K114" i="1"/>
  <c r="K38" i="1"/>
  <c r="K6" i="1"/>
  <c r="K5" i="1" s="1"/>
  <c r="K71" i="1"/>
  <c r="K73" i="1"/>
  <c r="H112" i="1"/>
  <c r="J112" i="1"/>
  <c r="G113" i="1"/>
  <c r="I113" i="1"/>
  <c r="K39" i="1"/>
  <c r="G61" i="1"/>
  <c r="I61" i="1"/>
  <c r="I60" i="1" s="1"/>
  <c r="I115" i="1" s="1"/>
  <c r="K61" i="1" l="1"/>
  <c r="G60" i="1"/>
  <c r="G112" i="1"/>
  <c r="K113" i="1"/>
  <c r="I112" i="1"/>
  <c r="K60" i="1" l="1"/>
  <c r="G115" i="1"/>
  <c r="K115" i="1" s="1"/>
  <c r="K112" i="1"/>
</calcChain>
</file>

<file path=xl/sharedStrings.xml><?xml version="1.0" encoding="utf-8"?>
<sst xmlns="http://schemas.openxmlformats.org/spreadsheetml/2006/main" count="260" uniqueCount="113">
  <si>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</si>
  <si>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</si>
  <si>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</si>
  <si>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</si>
  <si>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</si>
  <si>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</si>
  <si>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Годы реализации</t>
  </si>
  <si>
    <t>1.</t>
  </si>
  <si>
    <t>тыс.руб.</t>
  </si>
  <si>
    <t>Всего:</t>
  </si>
  <si>
    <t>1.1.</t>
  </si>
  <si>
    <t>Местный бюджет</t>
  </si>
  <si>
    <t>Индикатор 1. Количество проведённых общегородских мероприятий</t>
  </si>
  <si>
    <t>ед. в год</t>
  </si>
  <si>
    <t>1.2.</t>
  </si>
  <si>
    <t xml:space="preserve">Мероприятие 2.                                             Обеспечение культурно-досуговой деятельности и народного творчества </t>
  </si>
  <si>
    <t>Индикатор 1 Количество проведённых культурно-массовых мероприятий</t>
  </si>
  <si>
    <t>тыс.чел.в год</t>
  </si>
  <si>
    <t>чел. в год</t>
  </si>
  <si>
    <t>1.3.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</si>
  <si>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</si>
  <si>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t>%</t>
  </si>
  <si>
    <t>1.4.</t>
  </si>
  <si>
    <t>Мероприятие 4                                             Организация киновидеопоказа и досуговых мероприятий</t>
  </si>
  <si>
    <t xml:space="preserve">Индикатор 1 Количество проведённыцх киносеансов </t>
  </si>
  <si>
    <t>ед.  в год</t>
  </si>
  <si>
    <t>Индикатор 2 Число посещений киносеансов</t>
  </si>
  <si>
    <t>тыс.чел. в год</t>
  </si>
  <si>
    <t>Индикатор 3 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</si>
  <si>
    <t>1.5.</t>
  </si>
  <si>
    <t xml:space="preserve">Мероприятие 5                                           Организация общественных форумов,  конференций, семинаров, лекций, культурно-просветительских мероприятий </t>
  </si>
  <si>
    <t>Индикатор 1 Количество проведённых общественных форумов,  конференций, семинаров, лекций</t>
  </si>
  <si>
    <t>Индикатор 2 Количество проведенных культурно-просветительских мероприятий, в том числе: концертов классической музыки, концертов музыкального абонемента</t>
  </si>
  <si>
    <t>1.6.</t>
  </si>
  <si>
    <t>1.7.</t>
  </si>
  <si>
    <t>1.8.</t>
  </si>
  <si>
    <t>Мероприятие 8                                      Организация выездных мероприятий</t>
  </si>
  <si>
    <t>2.</t>
  </si>
  <si>
    <r>
      <rPr>
        <sz val="16"/>
        <rFont val="Times New Roman"/>
        <family val="1"/>
        <charset val="204"/>
      </rPr>
      <t xml:space="preserve">Подпрограмма 2                                              </t>
    </r>
    <r>
      <rPr>
        <b/>
        <sz val="16"/>
        <rFont val="Times New Roman"/>
        <family val="1"/>
        <charset val="204"/>
      </rPr>
      <t>«Поддержка и развитие муниципальных библиотек города Обнинска»</t>
    </r>
  </si>
  <si>
    <t>2.1.</t>
  </si>
  <si>
    <t>Федеральный бюджет</t>
  </si>
  <si>
    <t>Индикатор  1 Количество зарегистрированных пользователей библиотек</t>
  </si>
  <si>
    <t>Индикатор  2  Количество экземпляров обновлённого библиотечного фонда</t>
  </si>
  <si>
    <t>экз.в год</t>
  </si>
  <si>
    <t>2.2.</t>
  </si>
  <si>
    <t xml:space="preserve">Индикатор  2 Количество автоматизированных рабочих мест в муниципальных библиотеках </t>
  </si>
  <si>
    <t xml:space="preserve">ед. </t>
  </si>
  <si>
    <t>3.</t>
  </si>
  <si>
    <r>
      <rPr>
        <sz val="16"/>
        <rFont val="Times New Roman"/>
        <family val="1"/>
        <charset val="204"/>
      </rPr>
      <t xml:space="preserve">Подпрограмма 3                             </t>
    </r>
    <r>
      <rPr>
        <b/>
        <sz val="16"/>
        <rFont val="Times New Roman"/>
        <family val="1"/>
        <charset val="204"/>
      </rPr>
      <t>«Поддержка и развитие деятельности Музея истории города Обнинска»</t>
    </r>
  </si>
  <si>
    <t>3.1.</t>
  </si>
  <si>
    <t>Мероприятие 1                        Обеспечение музейного обслуживания</t>
  </si>
  <si>
    <t>Индикатор  1 Количество посещений  Музея истории города Обнинска</t>
  </si>
  <si>
    <t>тыс.чел.</t>
  </si>
  <si>
    <t xml:space="preserve">ед. в год </t>
  </si>
  <si>
    <t>Индикатор  3  Количество единиц хранения музейного фонда</t>
  </si>
  <si>
    <t>3.2.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</si>
  <si>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</si>
  <si>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Индикатор 2 Доля отреставрированных музейных предметов</t>
  </si>
  <si>
    <t>Индикатор  3 Количество подготовленных музейных изданий</t>
  </si>
  <si>
    <t>3.3.</t>
  </si>
  <si>
    <t>4.</t>
  </si>
  <si>
    <r>
      <rPr>
        <sz val="16"/>
        <rFont val="Times New Roman"/>
        <family val="1"/>
        <charset val="204"/>
      </rPr>
      <t xml:space="preserve">Подпрограмма 4                          </t>
    </r>
    <r>
      <rPr>
        <b/>
        <sz val="16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</si>
  <si>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t>4.1.</t>
  </si>
  <si>
    <t>Мероприятие 1                         Обеспечение деятельности системы дополнительного образования в сфере искусства</t>
  </si>
  <si>
    <t>Областной бюджет</t>
  </si>
  <si>
    <t>Индикатор  1 Количество учащихся ДШИ</t>
  </si>
  <si>
    <t>4.2.</t>
  </si>
  <si>
    <t xml:space="preserve">Индикатор 1    Доля муниципальных учреждений дополнительного образования детей, находящихся в нормативном состоянии </t>
  </si>
  <si>
    <t>Индикатор 2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</si>
  <si>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5.</t>
  </si>
  <si>
    <r>
      <rPr>
        <sz val="16"/>
        <rFont val="Times New Roman"/>
        <family val="1"/>
        <charset val="204"/>
      </rPr>
      <t xml:space="preserve">Подпрограмма 5                                                        </t>
    </r>
    <r>
      <rPr>
        <b/>
        <sz val="16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</si>
  <si>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5.1.</t>
  </si>
  <si>
    <t>ед.</t>
  </si>
  <si>
    <t>5.2.</t>
  </si>
  <si>
    <t xml:space="preserve">Индикатор 1 Доля бухгалтерской отчётности, представленной в срок </t>
  </si>
  <si>
    <t>тыс. руб.</t>
  </si>
  <si>
    <t>5.2 Второй  этап</t>
  </si>
  <si>
    <t>Целевое суммарное значение 2 этапа</t>
  </si>
  <si>
    <r>
      <rPr>
        <sz val="16"/>
        <rFont val="Times New Roman"/>
        <family val="1"/>
        <charset val="204"/>
      </rPr>
      <t>Подпрограмма 1                    "</t>
    </r>
    <r>
      <rPr>
        <b/>
        <sz val="16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2021-2024 гг."</t>
    </r>
  </si>
  <si>
    <t>2021-2024</t>
  </si>
  <si>
    <r>
      <rPr>
        <sz val="16"/>
        <rFont val="Times New Roman"/>
        <family val="1"/>
        <charset val="204"/>
      </rPr>
      <t>Мероприятие 1.      Организация и</t>
    </r>
    <r>
      <rPr>
        <sz val="16"/>
        <color rgb="FF008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проведение </t>
    </r>
    <r>
      <rPr>
        <sz val="16"/>
        <color rgb="FFFFFF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общегородских мероприятий</t>
    </r>
  </si>
  <si>
    <r>
      <rPr>
        <i/>
        <sz val="16"/>
        <rFont val="Times New Roman"/>
        <family val="1"/>
        <charset val="204"/>
      </rPr>
      <t xml:space="preserve">Индикатор 1     Доля муниципальных учреждений культуры, находящихся в нормативном состоянии   </t>
    </r>
    <r>
      <rPr>
        <i/>
        <sz val="16"/>
        <color rgb="FF008000"/>
        <rFont val="Times New Roman"/>
        <family val="1"/>
        <charset val="204"/>
      </rPr>
      <t xml:space="preserve"> </t>
    </r>
  </si>
  <si>
    <t>Индикатор 2    Доля муниципальных учреждений культуры, которые полностью соответствуют нормам и требованиям противопожарной безопасности</t>
  </si>
  <si>
    <t xml:space="preserve">Индикатор 3 Число посещений культурно-просетительских  мероприятий, в том числе: концертов классической музыки, концертов музыкального абонемента </t>
  </si>
  <si>
    <t>Мероприятие 6                                                       Гранты на поддержку и развиттие народных самодеятельных коллективов</t>
  </si>
  <si>
    <t>Мероприятие 7   Организация и проведение мероприятий в рамках деятельности ТОС</t>
  </si>
  <si>
    <t>Мероприятие 1   Обеспечение библиотечно-информационного обслуживания</t>
  </si>
  <si>
    <t>Мероприятие 2      Проведение ремонтов, благоустройства, укрепление и совершенствование материально-технической базы библиотек</t>
  </si>
  <si>
    <t>Индикатор 1      Доля помещений муниципальных библиотек, находящихся в нормативном состоянии</t>
  </si>
  <si>
    <t>Индикатор 1     Доля площади помещений Музея, находящихся в нормативном состоянии</t>
  </si>
  <si>
    <t>Мероприятие 2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</si>
  <si>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>Мероприятие 1                           Обеспечение деятельности Управления культуры и молодёжной политики</t>
  </si>
  <si>
    <t>Индикатор 1 Количество орагнизаций культуры, составляющих муниципальную сеть организаций культуры</t>
  </si>
  <si>
    <t>Мероприятие 2    Ведение  бухгалтерского, налогового и статистического учёта в обслуживаемых учреждениях</t>
  </si>
  <si>
    <t>ВСЕГО ЗА 2 ЭТАП</t>
  </si>
  <si>
    <t>5.3</t>
  </si>
  <si>
    <t>Индикатор 1 Колличество работников муниципальных учреждений культуры, получивших компенсацию за наем(поднаем) жилых помещений</t>
  </si>
  <si>
    <t>Мероприятие 3   Выплаты компенсации работникам муниципальных учреждений культуры за наем (поднаем) жилых помещений</t>
  </si>
  <si>
    <t>2.3.</t>
  </si>
  <si>
    <t xml:space="preserve">Мероприятие 3   Создание виртуальных концертных залов (в рамках федерального проекта "Цифровизация услуг и формирование информационного пространства в сфере культуры" национального проекта "Культура") </t>
  </si>
  <si>
    <t xml:space="preserve">Мероприятие 3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</si>
  <si>
    <t>в т.ч. мероприятия в рамках федерального проекта "Обеспечение качественно нового уровня развития инфраструктуры культуры" национального проекта "Культура", направленные на модернизацию детских школ искусств</t>
  </si>
  <si>
    <t>2021-2025</t>
  </si>
  <si>
    <t>Индикатор 3   Численность участников культурно-досуговых формирований</t>
  </si>
  <si>
    <t>Индикатор  2   Количество культурно - досуговых формирований</t>
  </si>
  <si>
    <t>1.9</t>
  </si>
  <si>
    <t>Мероприятие 9                       Реконструкция учреждений культуры</t>
  </si>
  <si>
    <t>в т.ч. Комплектование книжных фондов в рамках федерального проекта "Цифровизация услуг и формирование информационного пространства в сфере культуры" ("Цифровая культура") национального проекта "Культура"</t>
  </si>
  <si>
    <t>в т.ч. Создание модельных муниципальных библиотек в рамках федерального проекта "Обеспечение качественно нового уровня развития инфраструктуры культуры" национального проекта "Культура"</t>
  </si>
  <si>
    <t>Индикатор  2 Количество экскурсий, проведённых Музеем истории города Обнинска</t>
  </si>
  <si>
    <t>в т.ч. Техническое оснащение муниципальных музеев в рамках федерального проекта "Обеспечение качественно нового уровня развития инфраструктуры культуры" национального проекта "Культура"</t>
  </si>
  <si>
    <t>в т.ч. Реконструкция и капитальный ремонт муниципальных музеев в рамках федерального проекта "Обеспечение качественно нового уровня развития инфраструктуры культуры" национального проекта "Культура"</t>
  </si>
  <si>
    <r>
      <t xml:space="preserve"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Обнинска от </t>
    </r>
    <r>
      <rPr>
        <u/>
        <sz val="16"/>
        <rFont val="Arial Cyr"/>
        <charset val="204"/>
      </rPr>
      <t>01.03.2022</t>
    </r>
    <r>
      <rPr>
        <sz val="16"/>
        <rFont val="Arial Cyr"/>
        <family val="2"/>
        <charset val="204"/>
      </rPr>
      <t xml:space="preserve"> № </t>
    </r>
    <r>
      <rPr>
        <u/>
        <sz val="16"/>
        <rFont val="Arial Cyr"/>
        <charset val="204"/>
      </rPr>
      <t>346-п</t>
    </r>
    <r>
      <rPr>
        <sz val="16"/>
        <rFont val="Arial Cyr"/>
        <charset val="204"/>
      </rPr>
      <t xml:space="preserve">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</si>
</sst>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8000"/>
      <name val="Times New Roman"/>
      <family val="1"/>
      <charset val="204"/>
    </font>
    <font>
      <sz val="16"/>
      <color rgb="FFFFFF00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Arial Cyr"/>
      <family val="2"/>
      <charset val="204"/>
    </font>
    <font>
      <i/>
      <sz val="16"/>
      <color rgb="FF008000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6"/>
      <name val="Times New Roman"/>
      <family val="1"/>
      <charset val="1"/>
    </font>
    <font>
      <sz val="16"/>
      <name val="Arial Cyr"/>
      <family val="2"/>
      <charset val="204"/>
    </font>
    <font>
      <sz val="16"/>
      <name val="Arial Cyr"/>
      <charset val="204"/>
    </font>
    <font>
      <u/>
      <sz val="16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11">
      <alignment vertical="top" wrapText="1"/>
    </xf>
  </cellStyleXfs>
  <cellXfs count="2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7" fillId="0" borderId="0" xfId="0" applyFont="1"/>
    <xf numFmtId="1" fontId="2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0" fillId="2" borderId="0" xfId="0" applyFill="1"/>
    <xf numFmtId="0" fontId="6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0" xfId="0" applyFont="1" applyFill="1"/>
    <xf numFmtId="0" fontId="2" fillId="0" borderId="1" xfId="0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0" borderId="7" xfId="0" applyFont="1" applyBorder="1" applyAlignment="1">
      <alignment horizontal="justify" vertical="top" wrapText="1"/>
    </xf>
    <xf numFmtId="0" fontId="6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0" fontId="9" fillId="0" borderId="0" xfId="0" applyFont="1"/>
    <xf numFmtId="0" fontId="2" fillId="0" borderId="0" xfId="0" applyFont="1" applyBorder="1" applyAlignment="1">
      <alignment vertical="top" wrapText="1"/>
    </xf>
    <xf numFmtId="0" fontId="7" fillId="0" borderId="0" xfId="0" applyFont="1" applyBorder="1"/>
    <xf numFmtId="164" fontId="6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164" fontId="6" fillId="0" borderId="7" xfId="0" applyNumberFormat="1" applyFont="1" applyFill="1" applyBorder="1" applyAlignment="1">
      <alignment horizontal="right" vertical="top" wrapText="1"/>
    </xf>
    <xf numFmtId="164" fontId="6" fillId="0" borderId="7" xfId="0" applyNumberFormat="1" applyFont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164" fontId="6" fillId="3" borderId="7" xfId="0" applyNumberFormat="1" applyFont="1" applyFill="1" applyBorder="1" applyAlignment="1">
      <alignment vertical="top" wrapText="1"/>
    </xf>
    <xf numFmtId="164" fontId="2" fillId="3" borderId="11" xfId="0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7" fillId="3" borderId="0" xfId="0" applyFont="1" applyFill="1"/>
    <xf numFmtId="1" fontId="6" fillId="4" borderId="6" xfId="0" applyNumberFormat="1" applyFont="1" applyFill="1" applyBorder="1" applyAlignment="1">
      <alignment horizontal="center" vertical="top" wrapText="1"/>
    </xf>
    <xf numFmtId="0" fontId="7" fillId="4" borderId="0" xfId="0" applyFont="1" applyFill="1"/>
    <xf numFmtId="0" fontId="0" fillId="3" borderId="0" xfId="0" applyFill="1"/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1" fontId="6" fillId="3" borderId="7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6" fillId="3" borderId="8" xfId="0" applyFont="1" applyFill="1" applyBorder="1" applyAlignment="1">
      <alignment horizontal="center" vertical="center" wrapText="1"/>
    </xf>
    <xf numFmtId="1" fontId="2" fillId="4" borderId="7" xfId="0" applyNumberFormat="1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justify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16" fontId="2" fillId="3" borderId="5" xfId="0" applyNumberFormat="1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6" fillId="3" borderId="7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" fontId="2" fillId="3" borderId="6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top" wrapText="1"/>
    </xf>
    <xf numFmtId="0" fontId="6" fillId="8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justify" vertical="top" wrapText="1"/>
    </xf>
    <xf numFmtId="164" fontId="2" fillId="0" borderId="3" xfId="0" applyNumberFormat="1" applyFont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vertical="top" wrapText="1"/>
    </xf>
    <xf numFmtId="164" fontId="2" fillId="3" borderId="7" xfId="0" applyNumberFormat="1" applyFont="1" applyFill="1" applyBorder="1" applyAlignment="1">
      <alignment vertical="top" wrapText="1"/>
    </xf>
    <xf numFmtId="164" fontId="2" fillId="10" borderId="7" xfId="0" applyNumberFormat="1" applyFont="1" applyFill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164" fontId="2" fillId="0" borderId="11" xfId="0" applyNumberFormat="1" applyFont="1" applyFill="1" applyBorder="1" applyAlignment="1">
      <alignment vertical="top" wrapText="1"/>
    </xf>
    <xf numFmtId="49" fontId="2" fillId="0" borderId="16" xfId="0" applyNumberFormat="1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9" borderId="3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11" fillId="9" borderId="12" xfId="1" applyNumberFormat="1" applyFont="1" applyFill="1" applyBorder="1" applyAlignment="1" applyProtection="1">
      <alignment horizontal="center" vertical="top" wrapText="1"/>
    </xf>
    <xf numFmtId="0" fontId="11" fillId="9" borderId="14" xfId="1" applyNumberFormat="1" applyFont="1" applyFill="1" applyBorder="1" applyAlignment="1" applyProtection="1">
      <alignment horizontal="center" vertical="top" wrapText="1"/>
    </xf>
    <xf numFmtId="164" fontId="6" fillId="3" borderId="3" xfId="0" applyNumberFormat="1" applyFont="1" applyFill="1" applyBorder="1" applyAlignment="1">
      <alignment horizontal="right" vertical="top" wrapText="1"/>
    </xf>
    <xf numFmtId="164" fontId="6" fillId="3" borderId="7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</cellXfs>
  <cellStyles count="2">
    <cellStyle name="xl6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tabSelected="1" view="pageBreakPreview" topLeftCell="B1" zoomScale="60" zoomScaleNormal="60" workbookViewId="0">
      <selection activeCell="H1" sqref="H1:K1"/>
    </sheetView>
  </sheetViews>
  <sheetFormatPr defaultRowHeight="12.75" x14ac:dyDescent="0.2"/>
  <cols>
    <col min="1" max="1" width="9.28515625"/>
    <col min="2" max="2" width="55"/>
    <col min="3" max="3" width="19.5703125" style="1"/>
    <col min="4" max="4" width="12.140625"/>
    <col min="5" max="5" width="16.7109375"/>
    <col min="6" max="6" width="26.28515625"/>
    <col min="7" max="7" width="15.7109375"/>
    <col min="8" max="8" width="16"/>
    <col min="9" max="9" width="16.140625"/>
    <col min="10" max="10" width="15.7109375"/>
    <col min="11" max="11" width="18.140625" customWidth="1"/>
    <col min="12" max="12" width="16.28515625"/>
    <col min="13" max="13" width="19.28515625"/>
    <col min="14" max="1025" width="8.28515625"/>
  </cols>
  <sheetData>
    <row r="1" spans="1:13" ht="57" customHeight="1" x14ac:dyDescent="0.3">
      <c r="B1" s="149"/>
      <c r="C1" s="149"/>
      <c r="D1" s="149"/>
      <c r="E1" s="149"/>
      <c r="F1" s="149"/>
      <c r="G1" s="149"/>
      <c r="H1" s="150" t="s">
        <v>112</v>
      </c>
      <c r="I1" s="150"/>
      <c r="J1" s="150"/>
      <c r="K1" s="150"/>
    </row>
    <row r="2" spans="1:13" ht="20.25" x14ac:dyDescent="0.3">
      <c r="A2" s="2"/>
      <c r="B2" s="158" t="s">
        <v>76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81" customHeight="1" x14ac:dyDescent="0.2">
      <c r="A3" s="170" t="s">
        <v>0</v>
      </c>
      <c r="B3" s="180" t="s">
        <v>1</v>
      </c>
      <c r="C3" s="153" t="s">
        <v>2</v>
      </c>
      <c r="D3" s="180" t="s">
        <v>3</v>
      </c>
      <c r="E3" s="180" t="s">
        <v>4</v>
      </c>
      <c r="F3" s="180" t="s">
        <v>5</v>
      </c>
      <c r="G3" s="188" t="s">
        <v>6</v>
      </c>
      <c r="H3" s="189"/>
      <c r="I3" s="189"/>
      <c r="J3" s="189"/>
      <c r="K3" s="190"/>
      <c r="L3" s="54"/>
    </row>
    <row r="4" spans="1:13" ht="81" x14ac:dyDescent="0.2">
      <c r="A4" s="172"/>
      <c r="B4" s="180"/>
      <c r="C4" s="153"/>
      <c r="D4" s="180"/>
      <c r="E4" s="180"/>
      <c r="F4" s="180"/>
      <c r="G4" s="118">
        <v>2021</v>
      </c>
      <c r="H4" s="118">
        <v>2022</v>
      </c>
      <c r="I4" s="118">
        <v>2023</v>
      </c>
      <c r="J4" s="118">
        <v>2024</v>
      </c>
      <c r="K4" s="123" t="s">
        <v>77</v>
      </c>
    </row>
    <row r="5" spans="1:13" ht="89.25" customHeight="1" x14ac:dyDescent="0.2">
      <c r="A5" s="164" t="s">
        <v>7</v>
      </c>
      <c r="B5" s="164" t="s">
        <v>78</v>
      </c>
      <c r="C5" s="161"/>
      <c r="D5" s="164" t="s">
        <v>79</v>
      </c>
      <c r="E5" s="164" t="s">
        <v>8</v>
      </c>
      <c r="F5" s="73" t="s">
        <v>9</v>
      </c>
      <c r="G5" s="74">
        <f>G6+G7</f>
        <v>132885.80000000002</v>
      </c>
      <c r="H5" s="74">
        <f t="shared" ref="H5:K5" si="0">H6+H7</f>
        <v>159954.9</v>
      </c>
      <c r="I5" s="74">
        <f t="shared" si="0"/>
        <v>127410</v>
      </c>
      <c r="J5" s="74">
        <f t="shared" si="0"/>
        <v>127410</v>
      </c>
      <c r="K5" s="74">
        <f t="shared" si="0"/>
        <v>547660.69999999995</v>
      </c>
    </row>
    <row r="6" spans="1:13" ht="20.25" customHeight="1" x14ac:dyDescent="0.2">
      <c r="A6" s="165"/>
      <c r="B6" s="165"/>
      <c r="C6" s="162"/>
      <c r="D6" s="165"/>
      <c r="E6" s="165"/>
      <c r="F6" s="4" t="s">
        <v>64</v>
      </c>
      <c r="G6" s="67">
        <f>G9+G13+G20+G34</f>
        <v>1361.9</v>
      </c>
      <c r="H6" s="67">
        <f t="shared" ref="H6:J6" si="1">H9+H13+H20+H34</f>
        <v>0</v>
      </c>
      <c r="I6" s="67">
        <f t="shared" si="1"/>
        <v>0</v>
      </c>
      <c r="J6" s="67">
        <f t="shared" si="1"/>
        <v>0</v>
      </c>
      <c r="K6" s="67">
        <f>SUM(G6:J6)</f>
        <v>1361.9</v>
      </c>
    </row>
    <row r="7" spans="1:13" s="90" customFormat="1" ht="40.5" customHeight="1" x14ac:dyDescent="0.2">
      <c r="A7" s="166"/>
      <c r="B7" s="166"/>
      <c r="C7" s="163"/>
      <c r="D7" s="166"/>
      <c r="E7" s="166"/>
      <c r="F7" s="4" t="s">
        <v>11</v>
      </c>
      <c r="G7" s="67">
        <f>G10+G14+G21+G24+G28+G32+G35+G36+G37</f>
        <v>131523.90000000002</v>
      </c>
      <c r="H7" s="67">
        <f>H10+H14+H21+H24+H28+H32+H35+H36+H37</f>
        <v>159954.9</v>
      </c>
      <c r="I7" s="67">
        <f t="shared" ref="I7:K7" si="2">I10+I14+I21+I24+I28+I32+I35+I36+I37</f>
        <v>127410</v>
      </c>
      <c r="J7" s="67">
        <f t="shared" si="2"/>
        <v>127410</v>
      </c>
      <c r="K7" s="67">
        <f t="shared" si="2"/>
        <v>546298.79999999993</v>
      </c>
      <c r="L7"/>
      <c r="M7"/>
    </row>
    <row r="8" spans="1:13" s="90" customFormat="1" ht="41.25" customHeight="1" x14ac:dyDescent="0.2">
      <c r="A8" s="6" t="s">
        <v>10</v>
      </c>
      <c r="B8" s="194" t="s">
        <v>80</v>
      </c>
      <c r="C8" s="200"/>
      <c r="D8" s="170" t="s">
        <v>79</v>
      </c>
      <c r="E8" s="170" t="s">
        <v>8</v>
      </c>
      <c r="F8" s="73" t="s">
        <v>9</v>
      </c>
      <c r="G8" s="67">
        <f>G9+G10</f>
        <v>8405.6</v>
      </c>
      <c r="H8" s="60">
        <f t="shared" ref="H8:J8" si="3">H9+H10</f>
        <v>5000</v>
      </c>
      <c r="I8" s="60">
        <f t="shared" si="3"/>
        <v>5000</v>
      </c>
      <c r="J8" s="60">
        <f t="shared" si="3"/>
        <v>5000</v>
      </c>
      <c r="K8" s="67">
        <f t="shared" ref="K8:K14" si="4">SUM(G8:J8)</f>
        <v>23405.599999999999</v>
      </c>
      <c r="L8"/>
      <c r="M8"/>
    </row>
    <row r="9" spans="1:13" s="90" customFormat="1" ht="49.5" customHeight="1" x14ac:dyDescent="0.2">
      <c r="A9" s="135"/>
      <c r="B9" s="195"/>
      <c r="C9" s="201"/>
      <c r="D9" s="171"/>
      <c r="E9" s="171"/>
      <c r="F9" s="4" t="s">
        <v>64</v>
      </c>
      <c r="G9" s="60">
        <v>200</v>
      </c>
      <c r="H9" s="60">
        <v>0</v>
      </c>
      <c r="I9" s="60">
        <v>0</v>
      </c>
      <c r="J9" s="60">
        <v>0</v>
      </c>
      <c r="K9" s="67">
        <f t="shared" si="4"/>
        <v>200</v>
      </c>
      <c r="L9"/>
      <c r="M9"/>
    </row>
    <row r="10" spans="1:13" s="90" customFormat="1" ht="33.75" customHeight="1" x14ac:dyDescent="0.2">
      <c r="A10" s="135"/>
      <c r="B10" s="196"/>
      <c r="C10" s="202"/>
      <c r="D10" s="172"/>
      <c r="E10" s="172"/>
      <c r="F10" s="4" t="s">
        <v>11</v>
      </c>
      <c r="G10" s="60">
        <v>8205.6</v>
      </c>
      <c r="H10" s="60">
        <v>5000</v>
      </c>
      <c r="I10" s="67">
        <v>5000</v>
      </c>
      <c r="J10" s="67">
        <v>5000</v>
      </c>
      <c r="K10" s="67">
        <f t="shared" si="4"/>
        <v>23205.599999999999</v>
      </c>
      <c r="L10"/>
      <c r="M10"/>
    </row>
    <row r="11" spans="1:13" s="90" customFormat="1" ht="73.5" customHeight="1" x14ac:dyDescent="0.2">
      <c r="A11" s="83"/>
      <c r="B11" s="84" t="s">
        <v>12</v>
      </c>
      <c r="C11" s="85">
        <v>1</v>
      </c>
      <c r="D11" s="84"/>
      <c r="E11" s="86" t="s">
        <v>13</v>
      </c>
      <c r="F11" s="84"/>
      <c r="G11" s="64">
        <v>50</v>
      </c>
      <c r="H11" s="64">
        <v>50</v>
      </c>
      <c r="I11" s="64">
        <v>50</v>
      </c>
      <c r="J11" s="64">
        <v>50</v>
      </c>
      <c r="K11" s="67">
        <f t="shared" si="4"/>
        <v>200</v>
      </c>
      <c r="L11" s="87"/>
      <c r="M11" s="87"/>
    </row>
    <row r="12" spans="1:13" s="90" customFormat="1" ht="42.75" customHeight="1" x14ac:dyDescent="0.2">
      <c r="A12" s="107" t="s">
        <v>14</v>
      </c>
      <c r="B12" s="159" t="s">
        <v>15</v>
      </c>
      <c r="C12" s="159"/>
      <c r="D12" s="159" t="s">
        <v>79</v>
      </c>
      <c r="E12" s="159" t="s">
        <v>8</v>
      </c>
      <c r="F12" s="73" t="s">
        <v>9</v>
      </c>
      <c r="G12" s="60">
        <f>G13+G14</f>
        <v>104616.4</v>
      </c>
      <c r="H12" s="60">
        <f t="shared" ref="H12:J12" si="5">H13+H14</f>
        <v>107410</v>
      </c>
      <c r="I12" s="60">
        <f t="shared" si="5"/>
        <v>107410</v>
      </c>
      <c r="J12" s="60">
        <f t="shared" si="5"/>
        <v>107410</v>
      </c>
      <c r="K12" s="67">
        <f t="shared" si="4"/>
        <v>426846.4</v>
      </c>
    </row>
    <row r="13" spans="1:13" ht="28.5" customHeight="1" x14ac:dyDescent="0.2">
      <c r="A13" s="136"/>
      <c r="B13" s="203"/>
      <c r="C13" s="203"/>
      <c r="D13" s="203"/>
      <c r="E13" s="203"/>
      <c r="F13" s="4" t="s">
        <v>64</v>
      </c>
      <c r="G13" s="60">
        <v>1161.9000000000001</v>
      </c>
      <c r="H13" s="60">
        <v>0</v>
      </c>
      <c r="I13" s="60">
        <v>0</v>
      </c>
      <c r="J13" s="60">
        <v>0</v>
      </c>
      <c r="K13" s="67">
        <f t="shared" si="4"/>
        <v>1161.9000000000001</v>
      </c>
      <c r="L13" s="90"/>
      <c r="M13" s="90"/>
    </row>
    <row r="14" spans="1:13" ht="34.5" customHeight="1" x14ac:dyDescent="0.2">
      <c r="A14" s="136"/>
      <c r="B14" s="160"/>
      <c r="C14" s="160"/>
      <c r="D14" s="160"/>
      <c r="E14" s="160"/>
      <c r="F14" s="4" t="s">
        <v>11</v>
      </c>
      <c r="G14" s="60">
        <v>103454.5</v>
      </c>
      <c r="H14" s="60">
        <v>107410</v>
      </c>
      <c r="I14" s="60">
        <v>107410</v>
      </c>
      <c r="J14" s="60">
        <v>107410</v>
      </c>
      <c r="K14" s="67">
        <f t="shared" si="4"/>
        <v>425684.5</v>
      </c>
      <c r="L14" s="90"/>
      <c r="M14" s="90"/>
    </row>
    <row r="15" spans="1:13" ht="40.5" x14ac:dyDescent="0.2">
      <c r="A15" s="88"/>
      <c r="B15" s="84" t="s">
        <v>16</v>
      </c>
      <c r="C15" s="85">
        <v>0.5</v>
      </c>
      <c r="D15" s="84"/>
      <c r="E15" s="86" t="s">
        <v>13</v>
      </c>
      <c r="F15" s="84"/>
      <c r="G15" s="64">
        <v>550</v>
      </c>
      <c r="H15" s="64">
        <v>550</v>
      </c>
      <c r="I15" s="64">
        <v>550</v>
      </c>
      <c r="J15" s="64">
        <v>550</v>
      </c>
      <c r="K15" s="64"/>
      <c r="L15" s="89"/>
      <c r="M15" s="89"/>
    </row>
    <row r="16" spans="1:13" ht="20.25" x14ac:dyDescent="0.2">
      <c r="A16" s="88"/>
      <c r="B16" s="156" t="s">
        <v>104</v>
      </c>
      <c r="C16" s="204">
        <v>0.25</v>
      </c>
      <c r="D16" s="206"/>
      <c r="E16" s="156" t="s">
        <v>13</v>
      </c>
      <c r="F16" s="156"/>
      <c r="G16" s="186">
        <v>83</v>
      </c>
      <c r="H16" s="186">
        <v>83</v>
      </c>
      <c r="I16" s="186">
        <v>83</v>
      </c>
      <c r="J16" s="186">
        <v>83</v>
      </c>
      <c r="K16" s="186"/>
      <c r="L16" s="90"/>
      <c r="M16" s="90"/>
    </row>
    <row r="17" spans="1:13" s="90" customFormat="1" ht="20.25" x14ac:dyDescent="0.2">
      <c r="A17" s="83"/>
      <c r="B17" s="157"/>
      <c r="C17" s="205"/>
      <c r="D17" s="207"/>
      <c r="E17" s="157"/>
      <c r="F17" s="157"/>
      <c r="G17" s="187"/>
      <c r="H17" s="187"/>
      <c r="I17" s="187"/>
      <c r="J17" s="187"/>
      <c r="K17" s="187"/>
      <c r="L17" s="87"/>
      <c r="M17" s="87"/>
    </row>
    <row r="18" spans="1:13" s="90" customFormat="1" ht="60.75" x14ac:dyDescent="0.2">
      <c r="A18" s="88"/>
      <c r="B18" s="84" t="s">
        <v>103</v>
      </c>
      <c r="C18" s="85">
        <v>0.25</v>
      </c>
      <c r="D18" s="84"/>
      <c r="E18" s="86" t="s">
        <v>18</v>
      </c>
      <c r="F18" s="84"/>
      <c r="G18" s="63">
        <v>2100</v>
      </c>
      <c r="H18" s="63">
        <v>2100</v>
      </c>
      <c r="I18" s="63">
        <v>2100</v>
      </c>
      <c r="J18" s="63">
        <v>2100</v>
      </c>
      <c r="K18" s="64"/>
      <c r="L18" s="89"/>
      <c r="M18" s="89"/>
    </row>
    <row r="19" spans="1:13" s="90" customFormat="1" ht="48.75" customHeight="1" x14ac:dyDescent="0.2">
      <c r="A19" s="12" t="s">
        <v>19</v>
      </c>
      <c r="B19" s="170" t="s">
        <v>20</v>
      </c>
      <c r="C19" s="167"/>
      <c r="D19" s="170" t="s">
        <v>79</v>
      </c>
      <c r="E19" s="170" t="s">
        <v>8</v>
      </c>
      <c r="F19" s="73" t="s">
        <v>9</v>
      </c>
      <c r="G19" s="60">
        <f>G20+G21</f>
        <v>11558.8</v>
      </c>
      <c r="H19" s="60">
        <f t="shared" ref="H19:J19" si="6">H20+H21</f>
        <v>4000</v>
      </c>
      <c r="I19" s="60">
        <f t="shared" si="6"/>
        <v>6500</v>
      </c>
      <c r="J19" s="60">
        <f t="shared" si="6"/>
        <v>6500</v>
      </c>
      <c r="K19" s="67">
        <f t="shared" ref="K19:K21" si="7">SUM(G19:J19)</f>
        <v>28558.799999999999</v>
      </c>
      <c r="L19"/>
      <c r="M19"/>
    </row>
    <row r="20" spans="1:13" ht="60.75" customHeight="1" x14ac:dyDescent="0.2">
      <c r="A20" s="137"/>
      <c r="B20" s="171"/>
      <c r="C20" s="168"/>
      <c r="D20" s="171"/>
      <c r="E20" s="171"/>
      <c r="F20" s="4" t="s">
        <v>64</v>
      </c>
      <c r="G20" s="60"/>
      <c r="H20" s="60"/>
      <c r="I20" s="67"/>
      <c r="J20" s="67"/>
      <c r="K20" s="67">
        <f t="shared" si="7"/>
        <v>0</v>
      </c>
    </row>
    <row r="21" spans="1:13" s="90" customFormat="1" ht="33.75" customHeight="1" x14ac:dyDescent="0.2">
      <c r="A21" s="137"/>
      <c r="B21" s="172"/>
      <c r="C21" s="169"/>
      <c r="D21" s="172"/>
      <c r="E21" s="172"/>
      <c r="F21" s="4" t="s">
        <v>11</v>
      </c>
      <c r="G21" s="60">
        <v>11558.8</v>
      </c>
      <c r="H21" s="60">
        <v>4000</v>
      </c>
      <c r="I21" s="67">
        <v>6500</v>
      </c>
      <c r="J21" s="67">
        <v>6500</v>
      </c>
      <c r="K21" s="67">
        <f t="shared" si="7"/>
        <v>28558.799999999999</v>
      </c>
      <c r="L21"/>
      <c r="M21"/>
    </row>
    <row r="22" spans="1:13" s="90" customFormat="1" ht="81.75" customHeight="1" x14ac:dyDescent="0.2">
      <c r="A22" s="8"/>
      <c r="B22" s="9" t="s">
        <v>81</v>
      </c>
      <c r="C22" s="126">
        <v>0.5</v>
      </c>
      <c r="D22" s="13"/>
      <c r="E22" s="15" t="s">
        <v>21</v>
      </c>
      <c r="F22" s="13"/>
      <c r="G22" s="63">
        <v>100</v>
      </c>
      <c r="H22" s="63">
        <v>100</v>
      </c>
      <c r="I22" s="68">
        <v>100</v>
      </c>
      <c r="J22" s="68">
        <v>100</v>
      </c>
      <c r="K22" s="56"/>
      <c r="L22" s="11"/>
      <c r="M22" s="11"/>
    </row>
    <row r="23" spans="1:13" s="90" customFormat="1" ht="116.25" customHeight="1" x14ac:dyDescent="0.2">
      <c r="A23" s="8"/>
      <c r="B23" s="9" t="s">
        <v>82</v>
      </c>
      <c r="C23" s="126">
        <v>0.5</v>
      </c>
      <c r="D23" s="13"/>
      <c r="E23" s="15" t="s">
        <v>21</v>
      </c>
      <c r="F23" s="13"/>
      <c r="G23" s="63">
        <v>100</v>
      </c>
      <c r="H23" s="63">
        <v>100</v>
      </c>
      <c r="I23" s="68">
        <v>100</v>
      </c>
      <c r="J23" s="68">
        <v>100</v>
      </c>
      <c r="K23" s="56"/>
      <c r="L23" s="11"/>
      <c r="M23" s="11"/>
    </row>
    <row r="24" spans="1:13" ht="75.75" customHeight="1" x14ac:dyDescent="0.2">
      <c r="A24" s="16" t="s">
        <v>22</v>
      </c>
      <c r="B24" s="7" t="s">
        <v>23</v>
      </c>
      <c r="C24" s="17"/>
      <c r="D24" s="3" t="s">
        <v>79</v>
      </c>
      <c r="E24" s="118" t="s">
        <v>8</v>
      </c>
      <c r="F24" s="4" t="s">
        <v>11</v>
      </c>
      <c r="G24" s="60">
        <v>1500</v>
      </c>
      <c r="H24" s="60">
        <v>1500</v>
      </c>
      <c r="I24" s="67">
        <v>1500</v>
      </c>
      <c r="J24" s="67">
        <v>1500</v>
      </c>
      <c r="K24" s="67">
        <f>SUM(G24:J24)</f>
        <v>6000</v>
      </c>
    </row>
    <row r="25" spans="1:13" ht="60.75" customHeight="1" x14ac:dyDescent="0.2">
      <c r="A25" s="83"/>
      <c r="B25" s="91" t="s">
        <v>24</v>
      </c>
      <c r="C25" s="92">
        <v>0.5</v>
      </c>
      <c r="D25" s="91"/>
      <c r="E25" s="93" t="s">
        <v>25</v>
      </c>
      <c r="F25" s="91"/>
      <c r="G25" s="64">
        <v>4000</v>
      </c>
      <c r="H25" s="64">
        <v>4000</v>
      </c>
      <c r="I25" s="64">
        <v>4000</v>
      </c>
      <c r="J25" s="64">
        <v>4000</v>
      </c>
      <c r="K25" s="64"/>
      <c r="L25" s="87"/>
      <c r="M25" s="87"/>
    </row>
    <row r="26" spans="1:13" ht="51" customHeight="1" x14ac:dyDescent="0.2">
      <c r="A26" s="94"/>
      <c r="B26" s="91" t="s">
        <v>26</v>
      </c>
      <c r="C26" s="92">
        <v>0.25</v>
      </c>
      <c r="D26" s="91"/>
      <c r="E26" s="93" t="s">
        <v>27</v>
      </c>
      <c r="F26" s="91"/>
      <c r="G26" s="64">
        <v>70</v>
      </c>
      <c r="H26" s="64">
        <v>70</v>
      </c>
      <c r="I26" s="64">
        <v>70</v>
      </c>
      <c r="J26" s="64">
        <v>70</v>
      </c>
      <c r="K26" s="64"/>
      <c r="L26" s="90"/>
      <c r="M26" s="90"/>
    </row>
    <row r="27" spans="1:13" ht="135.75" customHeight="1" x14ac:dyDescent="0.2">
      <c r="A27" s="83"/>
      <c r="B27" s="91" t="s">
        <v>28</v>
      </c>
      <c r="C27" s="96">
        <v>0.25</v>
      </c>
      <c r="D27" s="91"/>
      <c r="E27" s="93" t="s">
        <v>13</v>
      </c>
      <c r="F27" s="91"/>
      <c r="G27" s="64">
        <v>85</v>
      </c>
      <c r="H27" s="64">
        <v>85</v>
      </c>
      <c r="I27" s="64">
        <v>85</v>
      </c>
      <c r="J27" s="64">
        <v>85</v>
      </c>
      <c r="K27" s="64"/>
      <c r="L27" s="90"/>
      <c r="M27" s="90"/>
    </row>
    <row r="28" spans="1:13" ht="113.25" customHeight="1" x14ac:dyDescent="0.2">
      <c r="A28" s="16" t="s">
        <v>29</v>
      </c>
      <c r="B28" s="7" t="s">
        <v>30</v>
      </c>
      <c r="C28" s="18"/>
      <c r="D28" s="3" t="s">
        <v>79</v>
      </c>
      <c r="E28" s="19" t="s">
        <v>8</v>
      </c>
      <c r="F28" s="20" t="s">
        <v>11</v>
      </c>
      <c r="G28" s="60">
        <v>6000</v>
      </c>
      <c r="H28" s="60">
        <v>6000</v>
      </c>
      <c r="I28" s="67">
        <v>6000</v>
      </c>
      <c r="J28" s="67">
        <v>6000</v>
      </c>
      <c r="K28" s="67">
        <f>SUM(G28:J28)</f>
        <v>24000</v>
      </c>
      <c r="L28" s="22"/>
      <c r="M28" s="22"/>
    </row>
    <row r="29" spans="1:13" ht="93.75" customHeight="1" x14ac:dyDescent="0.2">
      <c r="A29" s="97"/>
      <c r="B29" s="84" t="s">
        <v>31</v>
      </c>
      <c r="C29" s="98">
        <v>0.5</v>
      </c>
      <c r="D29" s="99"/>
      <c r="E29" s="86" t="s">
        <v>13</v>
      </c>
      <c r="F29" s="91"/>
      <c r="G29" s="64">
        <v>55</v>
      </c>
      <c r="H29" s="64">
        <v>55</v>
      </c>
      <c r="I29" s="64">
        <v>55</v>
      </c>
      <c r="J29" s="64">
        <v>55</v>
      </c>
      <c r="K29" s="61"/>
      <c r="L29" s="90"/>
      <c r="M29" s="90"/>
    </row>
    <row r="30" spans="1:13" ht="63" customHeight="1" x14ac:dyDescent="0.2">
      <c r="A30" s="97"/>
      <c r="B30" s="100" t="s">
        <v>32</v>
      </c>
      <c r="C30" s="101">
        <v>0.25</v>
      </c>
      <c r="D30" s="102"/>
      <c r="E30" s="134" t="s">
        <v>13</v>
      </c>
      <c r="F30" s="91"/>
      <c r="G30" s="64">
        <v>30</v>
      </c>
      <c r="H30" s="64">
        <v>30</v>
      </c>
      <c r="I30" s="64">
        <v>30</v>
      </c>
      <c r="J30" s="64">
        <v>30</v>
      </c>
      <c r="K30" s="61"/>
      <c r="L30" s="95"/>
      <c r="M30" s="95"/>
    </row>
    <row r="31" spans="1:13" ht="101.25" x14ac:dyDescent="0.2">
      <c r="A31" s="97"/>
      <c r="B31" s="100" t="s">
        <v>83</v>
      </c>
      <c r="C31" s="101">
        <v>0.25</v>
      </c>
      <c r="D31" s="102"/>
      <c r="E31" s="134" t="s">
        <v>27</v>
      </c>
      <c r="F31" s="91"/>
      <c r="G31" s="64">
        <v>10</v>
      </c>
      <c r="H31" s="64">
        <v>10</v>
      </c>
      <c r="I31" s="64">
        <v>10</v>
      </c>
      <c r="J31" s="64">
        <v>10</v>
      </c>
      <c r="K31" s="61"/>
      <c r="L31" s="95"/>
      <c r="M31" s="95"/>
    </row>
    <row r="32" spans="1:13" ht="72" customHeight="1" x14ac:dyDescent="0.2">
      <c r="A32" s="24" t="s">
        <v>33</v>
      </c>
      <c r="B32" s="26" t="s">
        <v>84</v>
      </c>
      <c r="C32" s="23"/>
      <c r="D32" s="3" t="s">
        <v>79</v>
      </c>
      <c r="E32" s="115" t="s">
        <v>8</v>
      </c>
      <c r="F32" s="114" t="s">
        <v>11</v>
      </c>
      <c r="G32" s="60">
        <v>300</v>
      </c>
      <c r="H32" s="60">
        <v>300</v>
      </c>
      <c r="I32" s="67">
        <v>300</v>
      </c>
      <c r="J32" s="67">
        <v>300</v>
      </c>
      <c r="K32" s="21">
        <f t="shared" ref="K32:K37" si="8">SUM(G32:J32)</f>
        <v>1200</v>
      </c>
    </row>
    <row r="33" spans="1:13" ht="40.5" customHeight="1" x14ac:dyDescent="0.2">
      <c r="A33" s="191" t="s">
        <v>34</v>
      </c>
      <c r="B33" s="194" t="s">
        <v>85</v>
      </c>
      <c r="C33" s="197"/>
      <c r="D33" s="197" t="s">
        <v>79</v>
      </c>
      <c r="E33" s="194" t="s">
        <v>8</v>
      </c>
      <c r="F33" s="138" t="s">
        <v>9</v>
      </c>
      <c r="G33" s="60">
        <f>G34+G35</f>
        <v>410</v>
      </c>
      <c r="H33" s="60">
        <f t="shared" ref="H33:J33" si="9">H34+H35</f>
        <v>500</v>
      </c>
      <c r="I33" s="60">
        <f t="shared" si="9"/>
        <v>500</v>
      </c>
      <c r="J33" s="60">
        <f t="shared" si="9"/>
        <v>500</v>
      </c>
      <c r="K33" s="21">
        <f>SUM(G33:J33)</f>
        <v>1910</v>
      </c>
    </row>
    <row r="34" spans="1:13" s="90" customFormat="1" ht="40.5" x14ac:dyDescent="0.2">
      <c r="A34" s="192"/>
      <c r="B34" s="195"/>
      <c r="C34" s="198"/>
      <c r="D34" s="198"/>
      <c r="E34" s="195"/>
      <c r="F34" s="113" t="s">
        <v>64</v>
      </c>
      <c r="G34" s="60">
        <v>0</v>
      </c>
      <c r="H34" s="60">
        <v>0</v>
      </c>
      <c r="I34" s="60">
        <v>0</v>
      </c>
      <c r="J34" s="60">
        <v>0</v>
      </c>
      <c r="K34" s="21">
        <f t="shared" ref="K34:K35" si="10">SUM(G34:J34)</f>
        <v>0</v>
      </c>
      <c r="L34"/>
      <c r="M34"/>
    </row>
    <row r="35" spans="1:13" s="90" customFormat="1" ht="33" customHeight="1" x14ac:dyDescent="0.2">
      <c r="A35" s="193"/>
      <c r="B35" s="196"/>
      <c r="C35" s="199"/>
      <c r="D35" s="199"/>
      <c r="E35" s="196"/>
      <c r="F35" s="114" t="s">
        <v>11</v>
      </c>
      <c r="G35" s="60">
        <v>410</v>
      </c>
      <c r="H35" s="60">
        <v>500</v>
      </c>
      <c r="I35" s="67">
        <v>500</v>
      </c>
      <c r="J35" s="67">
        <v>500</v>
      </c>
      <c r="K35" s="21">
        <f t="shared" si="10"/>
        <v>1910</v>
      </c>
      <c r="L35"/>
      <c r="M35"/>
    </row>
    <row r="36" spans="1:13" ht="55.5" customHeight="1" x14ac:dyDescent="0.2">
      <c r="A36" s="116" t="s">
        <v>35</v>
      </c>
      <c r="B36" s="26" t="s">
        <v>36</v>
      </c>
      <c r="C36" s="23"/>
      <c r="D36" s="3" t="s">
        <v>79</v>
      </c>
      <c r="E36" s="115" t="s">
        <v>8</v>
      </c>
      <c r="F36" s="114" t="s">
        <v>11</v>
      </c>
      <c r="G36" s="60">
        <v>95</v>
      </c>
      <c r="H36" s="60">
        <v>200</v>
      </c>
      <c r="I36" s="67">
        <v>200</v>
      </c>
      <c r="J36" s="67">
        <v>200</v>
      </c>
      <c r="K36" s="21">
        <f t="shared" si="8"/>
        <v>695</v>
      </c>
      <c r="L36" s="27"/>
      <c r="M36" s="27"/>
    </row>
    <row r="37" spans="1:13" ht="60.75" customHeight="1" x14ac:dyDescent="0.2">
      <c r="A37" s="116" t="s">
        <v>105</v>
      </c>
      <c r="B37" s="26" t="s">
        <v>106</v>
      </c>
      <c r="C37" s="23"/>
      <c r="D37" s="3"/>
      <c r="E37" s="115" t="s">
        <v>8</v>
      </c>
      <c r="F37" s="114" t="s">
        <v>11</v>
      </c>
      <c r="G37" s="60">
        <v>0</v>
      </c>
      <c r="H37" s="60">
        <v>35044.9</v>
      </c>
      <c r="I37" s="67">
        <v>0</v>
      </c>
      <c r="J37" s="67">
        <v>0</v>
      </c>
      <c r="K37" s="21">
        <f t="shared" si="8"/>
        <v>35044.9</v>
      </c>
      <c r="L37" s="27"/>
      <c r="M37" s="27"/>
    </row>
    <row r="38" spans="1:13" ht="20.25" x14ac:dyDescent="0.2">
      <c r="A38" s="164" t="s">
        <v>37</v>
      </c>
      <c r="B38" s="164" t="s">
        <v>38</v>
      </c>
      <c r="C38" s="164"/>
      <c r="D38" s="164" t="s">
        <v>79</v>
      </c>
      <c r="E38" s="164" t="s">
        <v>8</v>
      </c>
      <c r="F38" s="73" t="s">
        <v>9</v>
      </c>
      <c r="G38" s="74">
        <f>G39+G40+G41</f>
        <v>78144.5</v>
      </c>
      <c r="H38" s="74">
        <f>H39+H40+H41</f>
        <v>56169.9</v>
      </c>
      <c r="I38" s="74">
        <f t="shared" ref="I38:J38" si="11">I39+I40+I41</f>
        <v>55669.9</v>
      </c>
      <c r="J38" s="74">
        <f t="shared" si="11"/>
        <v>55669.9</v>
      </c>
      <c r="K38" s="74">
        <f>SUM(G38:J38)</f>
        <v>245654.19999999998</v>
      </c>
    </row>
    <row r="39" spans="1:13" s="90" customFormat="1" ht="40.5" customHeight="1" x14ac:dyDescent="0.2">
      <c r="A39" s="165"/>
      <c r="B39" s="165"/>
      <c r="C39" s="165"/>
      <c r="D39" s="165"/>
      <c r="E39" s="165"/>
      <c r="F39" s="114" t="s">
        <v>40</v>
      </c>
      <c r="G39" s="67">
        <f>G43+G53+G59</f>
        <v>15000</v>
      </c>
      <c r="H39" s="67">
        <f>H43+H53+H58</f>
        <v>1291.8</v>
      </c>
      <c r="I39" s="67">
        <f>I43+I53+I59</f>
        <v>291.8</v>
      </c>
      <c r="J39" s="67">
        <f>J43+J53+J59</f>
        <v>291.8</v>
      </c>
      <c r="K39" s="67">
        <f t="shared" ref="K39:K40" si="12">SUM(G39:J39)</f>
        <v>16875.399999999998</v>
      </c>
      <c r="L39"/>
      <c r="M39"/>
    </row>
    <row r="40" spans="1:13" s="90" customFormat="1" ht="33.75" customHeight="1" x14ac:dyDescent="0.2">
      <c r="A40" s="165"/>
      <c r="B40" s="165"/>
      <c r="C40" s="165"/>
      <c r="D40" s="165"/>
      <c r="E40" s="165"/>
      <c r="F40" s="113" t="s">
        <v>64</v>
      </c>
      <c r="G40" s="67">
        <f>G44</f>
        <v>166.9</v>
      </c>
      <c r="H40" s="67">
        <f t="shared" ref="H40:J40" si="13">H44</f>
        <v>131.1</v>
      </c>
      <c r="I40" s="67">
        <f t="shared" si="13"/>
        <v>131.1</v>
      </c>
      <c r="J40" s="67">
        <f t="shared" si="13"/>
        <v>131.1</v>
      </c>
      <c r="K40" s="67">
        <f t="shared" si="12"/>
        <v>560.20000000000005</v>
      </c>
      <c r="L40"/>
      <c r="M40"/>
    </row>
    <row r="41" spans="1:13" ht="36" customHeight="1" x14ac:dyDescent="0.2">
      <c r="A41" s="166"/>
      <c r="B41" s="166"/>
      <c r="C41" s="166"/>
      <c r="D41" s="166"/>
      <c r="E41" s="166"/>
      <c r="F41" s="114" t="s">
        <v>11</v>
      </c>
      <c r="G41" s="67">
        <f>G45+G54+G58</f>
        <v>62977.599999999999</v>
      </c>
      <c r="H41" s="67">
        <f>H45+H54+H59</f>
        <v>54747</v>
      </c>
      <c r="I41" s="67">
        <f>I45+I54+I58</f>
        <v>55247</v>
      </c>
      <c r="J41" s="67">
        <f>J45+J54+J58</f>
        <v>55247</v>
      </c>
      <c r="K41" s="67">
        <f>K45+K54+K58</f>
        <v>229218.6</v>
      </c>
    </row>
    <row r="42" spans="1:13" ht="82.5" customHeight="1" x14ac:dyDescent="0.2">
      <c r="A42" s="170" t="s">
        <v>39</v>
      </c>
      <c r="B42" s="180" t="s">
        <v>86</v>
      </c>
      <c r="C42" s="153"/>
      <c r="D42" s="180" t="s">
        <v>79</v>
      </c>
      <c r="E42" s="180" t="s">
        <v>8</v>
      </c>
      <c r="F42" s="73" t="s">
        <v>9</v>
      </c>
      <c r="G42" s="62">
        <f>G43+G44+G45</f>
        <v>50355.1</v>
      </c>
      <c r="H42" s="62">
        <f>H43+H44+H45</f>
        <v>53669.9</v>
      </c>
      <c r="I42" s="62">
        <f t="shared" ref="I42:J42" si="14">I43+I44+I45</f>
        <v>53669.9</v>
      </c>
      <c r="J42" s="62">
        <f t="shared" si="14"/>
        <v>53669.9</v>
      </c>
      <c r="K42" s="29">
        <f>SUM(G42:J42)</f>
        <v>211364.8</v>
      </c>
    </row>
    <row r="43" spans="1:13" s="90" customFormat="1" ht="40.5" x14ac:dyDescent="0.2">
      <c r="A43" s="170"/>
      <c r="B43" s="180"/>
      <c r="C43" s="153"/>
      <c r="D43" s="180"/>
      <c r="E43" s="180"/>
      <c r="F43" s="114" t="s">
        <v>40</v>
      </c>
      <c r="G43" s="62">
        <v>0</v>
      </c>
      <c r="H43" s="62">
        <v>291.8</v>
      </c>
      <c r="I43" s="62">
        <v>291.8</v>
      </c>
      <c r="J43" s="62">
        <v>291.8</v>
      </c>
      <c r="K43" s="29">
        <f t="shared" ref="K43:K55" si="15">SUM(G43:J43)</f>
        <v>875.40000000000009</v>
      </c>
      <c r="L43"/>
      <c r="M43"/>
    </row>
    <row r="44" spans="1:13" s="90" customFormat="1" ht="40.5" x14ac:dyDescent="0.2">
      <c r="A44" s="170"/>
      <c r="B44" s="180"/>
      <c r="C44" s="153"/>
      <c r="D44" s="180"/>
      <c r="E44" s="180"/>
      <c r="F44" s="113" t="s">
        <v>64</v>
      </c>
      <c r="G44" s="62">
        <v>166.9</v>
      </c>
      <c r="H44" s="62">
        <v>131.1</v>
      </c>
      <c r="I44" s="65">
        <v>131.1</v>
      </c>
      <c r="J44" s="65">
        <v>131.1</v>
      </c>
      <c r="K44" s="29">
        <f t="shared" si="15"/>
        <v>560.20000000000005</v>
      </c>
      <c r="L44"/>
      <c r="M44"/>
    </row>
    <row r="45" spans="1:13" s="90" customFormat="1" ht="32.25" customHeight="1" x14ac:dyDescent="0.2">
      <c r="A45" s="170"/>
      <c r="B45" s="180"/>
      <c r="C45" s="153"/>
      <c r="D45" s="180"/>
      <c r="E45" s="180"/>
      <c r="F45" s="114" t="s">
        <v>11</v>
      </c>
      <c r="G45" s="62">
        <v>50188.2</v>
      </c>
      <c r="H45" s="62">
        <v>53247</v>
      </c>
      <c r="I45" s="65">
        <v>53247</v>
      </c>
      <c r="J45" s="65">
        <v>53247</v>
      </c>
      <c r="K45" s="29">
        <f t="shared" si="15"/>
        <v>209929.2</v>
      </c>
      <c r="L45"/>
      <c r="M45"/>
    </row>
    <row r="46" spans="1:13" ht="31.5" customHeight="1" x14ac:dyDescent="0.2">
      <c r="A46" s="170"/>
      <c r="B46" s="181" t="s">
        <v>107</v>
      </c>
      <c r="C46" s="167"/>
      <c r="D46" s="180" t="s">
        <v>79</v>
      </c>
      <c r="E46" s="180" t="s">
        <v>8</v>
      </c>
      <c r="F46" s="73" t="s">
        <v>9</v>
      </c>
      <c r="G46" s="62">
        <f>G47+G48+G49</f>
        <v>0</v>
      </c>
      <c r="H46" s="62">
        <f>H47+H48+H49</f>
        <v>469.9</v>
      </c>
      <c r="I46" s="62">
        <f t="shared" ref="I46:J46" si="16">I47+I48+I49</f>
        <v>469.9</v>
      </c>
      <c r="J46" s="62">
        <f t="shared" si="16"/>
        <v>469.9</v>
      </c>
      <c r="K46" s="29">
        <f t="shared" si="15"/>
        <v>1409.6999999999998</v>
      </c>
    </row>
    <row r="47" spans="1:13" ht="40.5" x14ac:dyDescent="0.2">
      <c r="A47" s="170"/>
      <c r="B47" s="182"/>
      <c r="C47" s="168"/>
      <c r="D47" s="180"/>
      <c r="E47" s="180"/>
      <c r="F47" s="114" t="s">
        <v>40</v>
      </c>
      <c r="G47" s="62"/>
      <c r="H47" s="62">
        <v>291.8</v>
      </c>
      <c r="I47" s="62">
        <v>291.8</v>
      </c>
      <c r="J47" s="62">
        <v>291.8</v>
      </c>
      <c r="K47" s="29">
        <f t="shared" si="15"/>
        <v>875.40000000000009</v>
      </c>
    </row>
    <row r="48" spans="1:13" ht="40.5" x14ac:dyDescent="0.2">
      <c r="A48" s="170"/>
      <c r="B48" s="182"/>
      <c r="C48" s="168"/>
      <c r="D48" s="180"/>
      <c r="E48" s="180"/>
      <c r="F48" s="113" t="s">
        <v>64</v>
      </c>
      <c r="G48" s="62"/>
      <c r="H48" s="62">
        <v>131.1</v>
      </c>
      <c r="I48" s="62">
        <v>131.1</v>
      </c>
      <c r="J48" s="62">
        <v>131.1</v>
      </c>
      <c r="K48" s="29">
        <f t="shared" si="15"/>
        <v>393.29999999999995</v>
      </c>
    </row>
    <row r="49" spans="1:13" ht="41.25" customHeight="1" x14ac:dyDescent="0.2">
      <c r="A49" s="170"/>
      <c r="B49" s="183"/>
      <c r="C49" s="169"/>
      <c r="D49" s="180"/>
      <c r="E49" s="180"/>
      <c r="F49" s="114" t="s">
        <v>11</v>
      </c>
      <c r="G49" s="62"/>
      <c r="H49" s="62">
        <v>47</v>
      </c>
      <c r="I49" s="62">
        <v>47</v>
      </c>
      <c r="J49" s="62">
        <v>47</v>
      </c>
      <c r="K49" s="29">
        <f t="shared" si="15"/>
        <v>141</v>
      </c>
    </row>
    <row r="50" spans="1:13" ht="71.25" customHeight="1" x14ac:dyDescent="0.2">
      <c r="A50" s="170"/>
      <c r="B50" s="103" t="s">
        <v>41</v>
      </c>
      <c r="C50" s="131">
        <v>0.6</v>
      </c>
      <c r="D50" s="93"/>
      <c r="E50" s="93" t="s">
        <v>17</v>
      </c>
      <c r="F50" s="104"/>
      <c r="G50" s="63">
        <v>30</v>
      </c>
      <c r="H50" s="63">
        <v>30</v>
      </c>
      <c r="I50" s="63">
        <v>30</v>
      </c>
      <c r="J50" s="63">
        <v>30</v>
      </c>
      <c r="K50" s="29">
        <f t="shared" si="15"/>
        <v>120</v>
      </c>
      <c r="L50" s="87"/>
      <c r="M50" s="87"/>
    </row>
    <row r="51" spans="1:13" ht="64.5" customHeight="1" x14ac:dyDescent="0.2">
      <c r="A51" s="170"/>
      <c r="B51" s="105" t="s">
        <v>42</v>
      </c>
      <c r="C51" s="130">
        <v>0.4</v>
      </c>
      <c r="D51" s="132"/>
      <c r="E51" s="132" t="s">
        <v>43</v>
      </c>
      <c r="F51" s="93"/>
      <c r="G51" s="63">
        <v>9000</v>
      </c>
      <c r="H51" s="63">
        <v>9000</v>
      </c>
      <c r="I51" s="63">
        <v>9000</v>
      </c>
      <c r="J51" s="63">
        <v>9000</v>
      </c>
      <c r="K51" s="29">
        <f t="shared" si="15"/>
        <v>36000</v>
      </c>
      <c r="L51" s="90"/>
      <c r="M51" s="90"/>
    </row>
    <row r="52" spans="1:13" ht="37.5" customHeight="1" x14ac:dyDescent="0.2">
      <c r="A52" s="25" t="s">
        <v>44</v>
      </c>
      <c r="B52" s="170" t="s">
        <v>87</v>
      </c>
      <c r="C52" s="167"/>
      <c r="D52" s="170" t="s">
        <v>79</v>
      </c>
      <c r="E52" s="170" t="s">
        <v>8</v>
      </c>
      <c r="F52" s="73" t="s">
        <v>9</v>
      </c>
      <c r="G52" s="75">
        <f>G53+G54</f>
        <v>27789.4</v>
      </c>
      <c r="H52" s="75">
        <f t="shared" ref="H52:J52" si="17">H53+H54</f>
        <v>1500</v>
      </c>
      <c r="I52" s="75">
        <f t="shared" si="17"/>
        <v>2000</v>
      </c>
      <c r="J52" s="75">
        <f t="shared" si="17"/>
        <v>2000</v>
      </c>
      <c r="K52" s="29">
        <f t="shared" si="15"/>
        <v>33289.4</v>
      </c>
    </row>
    <row r="53" spans="1:13" ht="40.5" x14ac:dyDescent="0.2">
      <c r="A53" s="37"/>
      <c r="B53" s="171"/>
      <c r="C53" s="168"/>
      <c r="D53" s="171"/>
      <c r="E53" s="171"/>
      <c r="F53" s="114" t="s">
        <v>40</v>
      </c>
      <c r="G53" s="75">
        <v>15000</v>
      </c>
      <c r="H53" s="75">
        <v>0</v>
      </c>
      <c r="I53" s="75">
        <v>0</v>
      </c>
      <c r="J53" s="75">
        <v>0</v>
      </c>
      <c r="K53" s="29">
        <f t="shared" si="15"/>
        <v>15000</v>
      </c>
    </row>
    <row r="54" spans="1:13" ht="35.25" customHeight="1" x14ac:dyDescent="0.2">
      <c r="A54" s="37"/>
      <c r="B54" s="172"/>
      <c r="C54" s="169"/>
      <c r="D54" s="172"/>
      <c r="E54" s="172"/>
      <c r="F54" s="139" t="s">
        <v>11</v>
      </c>
      <c r="G54" s="75">
        <v>12789.4</v>
      </c>
      <c r="H54" s="75">
        <v>1500</v>
      </c>
      <c r="I54" s="69">
        <v>2000</v>
      </c>
      <c r="J54" s="69">
        <v>2000</v>
      </c>
      <c r="K54" s="140">
        <f t="shared" si="15"/>
        <v>18289.400000000001</v>
      </c>
    </row>
    <row r="55" spans="1:13" ht="121.5" x14ac:dyDescent="0.2">
      <c r="A55" s="37"/>
      <c r="B55" s="141" t="s">
        <v>108</v>
      </c>
      <c r="C55" s="119"/>
      <c r="D55" s="118"/>
      <c r="E55" s="118"/>
      <c r="F55" s="114" t="s">
        <v>40</v>
      </c>
      <c r="G55" s="62">
        <v>15000</v>
      </c>
      <c r="H55" s="62">
        <v>0</v>
      </c>
      <c r="I55" s="62">
        <v>0</v>
      </c>
      <c r="J55" s="62">
        <v>0</v>
      </c>
      <c r="K55" s="29">
        <f t="shared" si="15"/>
        <v>15000</v>
      </c>
      <c r="L55" s="2"/>
      <c r="M55" s="2"/>
    </row>
    <row r="56" spans="1:13" s="90" customFormat="1" ht="81" x14ac:dyDescent="0.2">
      <c r="A56" s="37"/>
      <c r="B56" s="38" t="s">
        <v>88</v>
      </c>
      <c r="C56" s="117">
        <v>0.9</v>
      </c>
      <c r="D56" s="35"/>
      <c r="E56" s="35" t="s">
        <v>21</v>
      </c>
      <c r="F56" s="35"/>
      <c r="G56" s="70">
        <v>100</v>
      </c>
      <c r="H56" s="70">
        <v>100</v>
      </c>
      <c r="I56" s="70">
        <v>100</v>
      </c>
      <c r="J56" s="70">
        <v>100</v>
      </c>
      <c r="K56" s="68">
        <v>100</v>
      </c>
      <c r="L56" s="55"/>
      <c r="M56" s="55"/>
    </row>
    <row r="57" spans="1:13" s="90" customFormat="1" ht="75.75" customHeight="1" x14ac:dyDescent="0.2">
      <c r="A57" s="41"/>
      <c r="B57" s="40" t="s">
        <v>45</v>
      </c>
      <c r="C57" s="30">
        <v>0.1</v>
      </c>
      <c r="D57" s="39"/>
      <c r="E57" s="35" t="s">
        <v>46</v>
      </c>
      <c r="F57" s="40"/>
      <c r="G57" s="70">
        <v>60</v>
      </c>
      <c r="H57" s="70">
        <v>60</v>
      </c>
      <c r="I57" s="70">
        <v>60</v>
      </c>
      <c r="J57" s="70">
        <v>60</v>
      </c>
      <c r="K57" s="68">
        <v>50</v>
      </c>
      <c r="L57" s="2"/>
      <c r="M57"/>
    </row>
    <row r="58" spans="1:13" s="90" customFormat="1" ht="40.5" x14ac:dyDescent="0.2">
      <c r="A58" s="109" t="s">
        <v>98</v>
      </c>
      <c r="B58" s="184" t="s">
        <v>99</v>
      </c>
      <c r="C58" s="110"/>
      <c r="D58" s="111"/>
      <c r="E58" s="159" t="s">
        <v>8</v>
      </c>
      <c r="F58" s="112" t="s">
        <v>40</v>
      </c>
      <c r="G58" s="129">
        <v>0</v>
      </c>
      <c r="H58" s="77">
        <v>1000</v>
      </c>
      <c r="I58" s="129">
        <v>0</v>
      </c>
      <c r="J58" s="129">
        <v>0</v>
      </c>
      <c r="K58" s="60">
        <f>SUM(G58:J58)</f>
        <v>1000</v>
      </c>
    </row>
    <row r="59" spans="1:13" ht="104.25" customHeight="1" x14ac:dyDescent="0.2">
      <c r="A59" s="109"/>
      <c r="B59" s="185"/>
      <c r="C59" s="110"/>
      <c r="D59" s="111"/>
      <c r="E59" s="160"/>
      <c r="F59" s="108" t="s">
        <v>11</v>
      </c>
      <c r="G59" s="129">
        <v>0</v>
      </c>
      <c r="H59" s="129">
        <v>0</v>
      </c>
      <c r="I59" s="129">
        <v>0</v>
      </c>
      <c r="J59" s="129">
        <v>0</v>
      </c>
      <c r="K59" s="60">
        <f>SUM(G59:J59)</f>
        <v>0</v>
      </c>
      <c r="L59" s="90"/>
      <c r="M59" s="90"/>
    </row>
    <row r="60" spans="1:13" ht="20.25" x14ac:dyDescent="0.2">
      <c r="A60" s="82" t="s">
        <v>47</v>
      </c>
      <c r="B60" s="164" t="s">
        <v>48</v>
      </c>
      <c r="C60" s="161"/>
      <c r="D60" s="164" t="s">
        <v>79</v>
      </c>
      <c r="E60" s="164" t="s">
        <v>8</v>
      </c>
      <c r="F60" s="73" t="s">
        <v>9</v>
      </c>
      <c r="G60" s="74">
        <f>G61+G62+G63</f>
        <v>32064.799999999999</v>
      </c>
      <c r="H60" s="74">
        <f t="shared" ref="H60:J60" si="18">H61+H62+H63</f>
        <v>29030</v>
      </c>
      <c r="I60" s="74">
        <f t="shared" si="18"/>
        <v>39563.800000000003</v>
      </c>
      <c r="J60" s="74">
        <f t="shared" si="18"/>
        <v>101630.6</v>
      </c>
      <c r="K60" s="29">
        <f t="shared" ref="K60:K63" si="19">SUM(G60:J60)</f>
        <v>202289.2</v>
      </c>
    </row>
    <row r="61" spans="1:13" ht="40.5" x14ac:dyDescent="0.2">
      <c r="A61" s="82"/>
      <c r="B61" s="165"/>
      <c r="C61" s="162"/>
      <c r="D61" s="165"/>
      <c r="E61" s="165"/>
      <c r="F61" s="112" t="s">
        <v>40</v>
      </c>
      <c r="G61" s="60">
        <f>G71</f>
        <v>0</v>
      </c>
      <c r="H61" s="60">
        <f t="shared" ref="H61:J61" si="20">H71</f>
        <v>0</v>
      </c>
      <c r="I61" s="60">
        <f t="shared" si="20"/>
        <v>6904.9</v>
      </c>
      <c r="J61" s="60">
        <f t="shared" si="20"/>
        <v>47589.7</v>
      </c>
      <c r="K61" s="29">
        <f t="shared" si="19"/>
        <v>54494.6</v>
      </c>
    </row>
    <row r="62" spans="1:13" ht="25.5" customHeight="1" x14ac:dyDescent="0.2">
      <c r="A62" s="82"/>
      <c r="B62" s="165"/>
      <c r="C62" s="162"/>
      <c r="D62" s="165"/>
      <c r="E62" s="165"/>
      <c r="F62" s="108" t="s">
        <v>64</v>
      </c>
      <c r="G62" s="60">
        <f>G65+G72</f>
        <v>1349.6</v>
      </c>
      <c r="H62" s="60">
        <f t="shared" ref="H62:J62" si="21">H65+H72</f>
        <v>0</v>
      </c>
      <c r="I62" s="60">
        <f t="shared" si="21"/>
        <v>3102.2</v>
      </c>
      <c r="J62" s="60">
        <f t="shared" si="21"/>
        <v>21380.9</v>
      </c>
      <c r="K62" s="29">
        <f t="shared" si="19"/>
        <v>25832.7</v>
      </c>
    </row>
    <row r="63" spans="1:13" ht="25.5" customHeight="1" x14ac:dyDescent="0.2">
      <c r="A63" s="82"/>
      <c r="B63" s="166"/>
      <c r="C63" s="163"/>
      <c r="D63" s="166"/>
      <c r="E63" s="166"/>
      <c r="F63" s="112" t="s">
        <v>11</v>
      </c>
      <c r="G63" s="60">
        <f>G66+G73+G85</f>
        <v>30715.200000000001</v>
      </c>
      <c r="H63" s="60">
        <f t="shared" ref="H63:J63" si="22">H66+H73+H85</f>
        <v>29030</v>
      </c>
      <c r="I63" s="60">
        <f t="shared" si="22"/>
        <v>29556.7</v>
      </c>
      <c r="J63" s="60">
        <f t="shared" si="22"/>
        <v>32660</v>
      </c>
      <c r="K63" s="29">
        <f t="shared" si="19"/>
        <v>121961.9</v>
      </c>
    </row>
    <row r="64" spans="1:13" ht="20.25" x14ac:dyDescent="0.2">
      <c r="A64" s="170" t="s">
        <v>49</v>
      </c>
      <c r="B64" s="170" t="s">
        <v>50</v>
      </c>
      <c r="C64" s="167"/>
      <c r="D64" s="170" t="s">
        <v>79</v>
      </c>
      <c r="E64" s="170" t="s">
        <v>8</v>
      </c>
      <c r="F64" s="73" t="s">
        <v>9</v>
      </c>
      <c r="G64" s="67">
        <f>G65+G66</f>
        <v>27184.899999999998</v>
      </c>
      <c r="H64" s="67">
        <f t="shared" ref="H64:J64" si="23">H65+H66</f>
        <v>28030</v>
      </c>
      <c r="I64" s="67">
        <f t="shared" si="23"/>
        <v>28030</v>
      </c>
      <c r="J64" s="67">
        <f t="shared" si="23"/>
        <v>28030</v>
      </c>
      <c r="K64" s="29">
        <f t="shared" ref="K64:K66" si="24">SUM(G64:J64)</f>
        <v>111274.9</v>
      </c>
    </row>
    <row r="65" spans="1:13" ht="81" customHeight="1" x14ac:dyDescent="0.2">
      <c r="A65" s="170"/>
      <c r="B65" s="171"/>
      <c r="C65" s="168"/>
      <c r="D65" s="171"/>
      <c r="E65" s="171"/>
      <c r="F65" s="108" t="s">
        <v>64</v>
      </c>
      <c r="G65" s="60">
        <v>1349.6</v>
      </c>
      <c r="H65" s="60">
        <v>0</v>
      </c>
      <c r="I65" s="60">
        <v>0</v>
      </c>
      <c r="J65" s="60">
        <v>0</v>
      </c>
      <c r="K65" s="29">
        <f t="shared" si="24"/>
        <v>1349.6</v>
      </c>
    </row>
    <row r="66" spans="1:13" ht="20.25" x14ac:dyDescent="0.2">
      <c r="A66" s="170"/>
      <c r="B66" s="172"/>
      <c r="C66" s="169"/>
      <c r="D66" s="172"/>
      <c r="E66" s="172"/>
      <c r="F66" s="112" t="s">
        <v>11</v>
      </c>
      <c r="G66" s="60">
        <v>25835.3</v>
      </c>
      <c r="H66" s="60">
        <v>28030</v>
      </c>
      <c r="I66" s="60">
        <v>28030</v>
      </c>
      <c r="J66" s="60">
        <v>28030</v>
      </c>
      <c r="K66" s="29">
        <f t="shared" si="24"/>
        <v>109925.3</v>
      </c>
    </row>
    <row r="67" spans="1:13" ht="40.5" x14ac:dyDescent="0.2">
      <c r="A67" s="170"/>
      <c r="B67" s="105" t="s">
        <v>51</v>
      </c>
      <c r="C67" s="130">
        <v>0.25</v>
      </c>
      <c r="D67" s="104"/>
      <c r="E67" s="132" t="s">
        <v>52</v>
      </c>
      <c r="F67" s="91"/>
      <c r="G67" s="64">
        <v>40</v>
      </c>
      <c r="H67" s="64">
        <v>40</v>
      </c>
      <c r="I67" s="64">
        <v>40</v>
      </c>
      <c r="J67" s="64">
        <v>40</v>
      </c>
      <c r="K67" s="64"/>
      <c r="L67" s="87"/>
      <c r="M67" s="87"/>
    </row>
    <row r="68" spans="1:13" ht="60.75" x14ac:dyDescent="0.2">
      <c r="A68" s="170"/>
      <c r="B68" s="105" t="s">
        <v>109</v>
      </c>
      <c r="C68" s="130">
        <v>0.25</v>
      </c>
      <c r="D68" s="104"/>
      <c r="E68" s="132" t="s">
        <v>53</v>
      </c>
      <c r="F68" s="91"/>
      <c r="G68" s="64">
        <v>440</v>
      </c>
      <c r="H68" s="64">
        <v>440</v>
      </c>
      <c r="I68" s="64">
        <v>440</v>
      </c>
      <c r="J68" s="64">
        <v>440</v>
      </c>
      <c r="K68" s="64"/>
      <c r="L68" s="90"/>
      <c r="M68" s="90"/>
    </row>
    <row r="69" spans="1:13" ht="40.5" x14ac:dyDescent="0.2">
      <c r="A69" s="133"/>
      <c r="B69" s="106" t="s">
        <v>54</v>
      </c>
      <c r="C69" s="92">
        <v>0.5</v>
      </c>
      <c r="D69" s="104"/>
      <c r="E69" s="93" t="s">
        <v>53</v>
      </c>
      <c r="F69" s="91"/>
      <c r="G69" s="64">
        <v>63600</v>
      </c>
      <c r="H69" s="64">
        <v>63600</v>
      </c>
      <c r="I69" s="64">
        <v>63600</v>
      </c>
      <c r="J69" s="64">
        <v>63600</v>
      </c>
      <c r="K69" s="64"/>
      <c r="L69" s="90"/>
      <c r="M69" s="90"/>
    </row>
    <row r="70" spans="1:13" ht="31.5" customHeight="1" x14ac:dyDescent="0.2">
      <c r="A70" s="118" t="s">
        <v>55</v>
      </c>
      <c r="B70" s="170" t="s">
        <v>56</v>
      </c>
      <c r="C70" s="167"/>
      <c r="D70" s="170" t="s">
        <v>79</v>
      </c>
      <c r="E70" s="170" t="s">
        <v>8</v>
      </c>
      <c r="F70" s="73" t="s">
        <v>9</v>
      </c>
      <c r="G70" s="67">
        <f>G71+G72+G73</f>
        <v>1000</v>
      </c>
      <c r="H70" s="67">
        <f t="shared" ref="H70:J70" si="25">H71+H72+H73</f>
        <v>1000</v>
      </c>
      <c r="I70" s="67">
        <f t="shared" si="25"/>
        <v>11533.8</v>
      </c>
      <c r="J70" s="67">
        <f t="shared" si="25"/>
        <v>73600.600000000006</v>
      </c>
      <c r="K70" s="29">
        <f t="shared" ref="K70:K81" si="26">SUM(G70:J70)</f>
        <v>87134.400000000009</v>
      </c>
    </row>
    <row r="71" spans="1:13" ht="40.5" x14ac:dyDescent="0.2">
      <c r="A71" s="122"/>
      <c r="B71" s="171"/>
      <c r="C71" s="168"/>
      <c r="D71" s="171"/>
      <c r="E71" s="171"/>
      <c r="F71" s="112" t="s">
        <v>40</v>
      </c>
      <c r="G71" s="142">
        <f>G75+G79</f>
        <v>0</v>
      </c>
      <c r="H71" s="142">
        <f t="shared" ref="H71:J71" si="27">H75+H79</f>
        <v>0</v>
      </c>
      <c r="I71" s="142">
        <f t="shared" si="27"/>
        <v>6904.9</v>
      </c>
      <c r="J71" s="142">
        <f t="shared" si="27"/>
        <v>47589.7</v>
      </c>
      <c r="K71" s="29">
        <f t="shared" si="26"/>
        <v>54494.6</v>
      </c>
    </row>
    <row r="72" spans="1:13" ht="40.5" x14ac:dyDescent="0.2">
      <c r="A72" s="122"/>
      <c r="B72" s="171"/>
      <c r="C72" s="168"/>
      <c r="D72" s="171"/>
      <c r="E72" s="171"/>
      <c r="F72" s="108" t="s">
        <v>64</v>
      </c>
      <c r="G72" s="143">
        <f t="shared" ref="G72:J72" si="28">G76+G80</f>
        <v>0</v>
      </c>
      <c r="H72" s="143">
        <f t="shared" si="28"/>
        <v>0</v>
      </c>
      <c r="I72" s="143">
        <f t="shared" si="28"/>
        <v>3102.2</v>
      </c>
      <c r="J72" s="143">
        <f t="shared" si="28"/>
        <v>21380.9</v>
      </c>
      <c r="K72" s="29">
        <f t="shared" si="26"/>
        <v>24483.100000000002</v>
      </c>
    </row>
    <row r="73" spans="1:13" ht="38.25" customHeight="1" x14ac:dyDescent="0.2">
      <c r="A73" s="122"/>
      <c r="B73" s="172"/>
      <c r="C73" s="169"/>
      <c r="D73" s="172"/>
      <c r="E73" s="172"/>
      <c r="F73" s="112" t="s">
        <v>11</v>
      </c>
      <c r="G73" s="144">
        <f t="shared" ref="G73:H73" si="29">G77+G81+1000</f>
        <v>1000</v>
      </c>
      <c r="H73" s="144">
        <f t="shared" si="29"/>
        <v>1000</v>
      </c>
      <c r="I73" s="144">
        <f>I77+I81+1000</f>
        <v>1526.7</v>
      </c>
      <c r="J73" s="144">
        <f>J77+J81+1000</f>
        <v>4630</v>
      </c>
      <c r="K73" s="29">
        <f t="shared" si="26"/>
        <v>8156.7</v>
      </c>
    </row>
    <row r="74" spans="1:13" ht="39" customHeight="1" x14ac:dyDescent="0.2">
      <c r="A74" s="122"/>
      <c r="B74" s="181" t="s">
        <v>110</v>
      </c>
      <c r="C74" s="200"/>
      <c r="D74" s="208" t="s">
        <v>79</v>
      </c>
      <c r="E74" s="208" t="s">
        <v>8</v>
      </c>
      <c r="F74" s="73" t="s">
        <v>9</v>
      </c>
      <c r="G74" s="67">
        <f>G75+G76+G77</f>
        <v>0</v>
      </c>
      <c r="H74" s="67">
        <f t="shared" ref="H74:J74" si="30">H75+H76+H77</f>
        <v>0</v>
      </c>
      <c r="I74" s="67">
        <f t="shared" si="30"/>
        <v>5115.8</v>
      </c>
      <c r="J74" s="67">
        <f t="shared" si="30"/>
        <v>0</v>
      </c>
      <c r="K74" s="29">
        <f t="shared" si="26"/>
        <v>5115.8</v>
      </c>
    </row>
    <row r="75" spans="1:13" ht="40.5" x14ac:dyDescent="0.2">
      <c r="A75" s="122"/>
      <c r="B75" s="182"/>
      <c r="C75" s="201"/>
      <c r="D75" s="209"/>
      <c r="E75" s="209"/>
      <c r="F75" s="112" t="s">
        <v>40</v>
      </c>
      <c r="G75" s="142">
        <v>0</v>
      </c>
      <c r="H75" s="142">
        <v>0</v>
      </c>
      <c r="I75" s="142">
        <v>3353.4</v>
      </c>
      <c r="J75" s="142">
        <v>0</v>
      </c>
      <c r="K75" s="29">
        <f t="shared" si="26"/>
        <v>3353.4</v>
      </c>
    </row>
    <row r="76" spans="1:13" ht="40.5" x14ac:dyDescent="0.2">
      <c r="A76" s="122"/>
      <c r="B76" s="182"/>
      <c r="C76" s="201"/>
      <c r="D76" s="209"/>
      <c r="E76" s="209"/>
      <c r="F76" s="108" t="s">
        <v>64</v>
      </c>
      <c r="G76" s="142">
        <v>0</v>
      </c>
      <c r="H76" s="142">
        <v>0</v>
      </c>
      <c r="I76" s="142">
        <v>1506.6</v>
      </c>
      <c r="J76" s="142">
        <v>0</v>
      </c>
      <c r="K76" s="29">
        <f t="shared" si="26"/>
        <v>1506.6</v>
      </c>
    </row>
    <row r="77" spans="1:13" ht="28.5" customHeight="1" x14ac:dyDescent="0.2">
      <c r="A77" s="122"/>
      <c r="B77" s="183"/>
      <c r="C77" s="202"/>
      <c r="D77" s="210"/>
      <c r="E77" s="210"/>
      <c r="F77" s="112" t="s">
        <v>11</v>
      </c>
      <c r="G77" s="142">
        <v>0</v>
      </c>
      <c r="H77" s="142">
        <v>0</v>
      </c>
      <c r="I77" s="142">
        <v>255.8</v>
      </c>
      <c r="J77" s="142">
        <v>0</v>
      </c>
      <c r="K77" s="29">
        <f t="shared" si="26"/>
        <v>255.8</v>
      </c>
    </row>
    <row r="78" spans="1:13" ht="35.25" customHeight="1" x14ac:dyDescent="0.2">
      <c r="A78" s="122"/>
      <c r="B78" s="181" t="s">
        <v>111</v>
      </c>
      <c r="C78" s="200"/>
      <c r="D78" s="208" t="s">
        <v>102</v>
      </c>
      <c r="E78" s="208" t="s">
        <v>8</v>
      </c>
      <c r="F78" s="73" t="s">
        <v>9</v>
      </c>
      <c r="G78" s="67">
        <f>G79+G80+G81</f>
        <v>0</v>
      </c>
      <c r="H78" s="67">
        <f t="shared" ref="H78:J78" si="31">H79+H80+H81</f>
        <v>0</v>
      </c>
      <c r="I78" s="67">
        <f t="shared" si="31"/>
        <v>5418</v>
      </c>
      <c r="J78" s="67">
        <f t="shared" si="31"/>
        <v>72600.600000000006</v>
      </c>
      <c r="K78" s="29">
        <f t="shared" si="26"/>
        <v>78018.600000000006</v>
      </c>
    </row>
    <row r="79" spans="1:13" ht="40.5" x14ac:dyDescent="0.2">
      <c r="A79" s="122"/>
      <c r="B79" s="182"/>
      <c r="C79" s="201"/>
      <c r="D79" s="209"/>
      <c r="E79" s="209"/>
      <c r="F79" s="112" t="s">
        <v>40</v>
      </c>
      <c r="G79" s="143">
        <v>0</v>
      </c>
      <c r="H79" s="143">
        <v>0</v>
      </c>
      <c r="I79" s="145">
        <v>3551.5</v>
      </c>
      <c r="J79" s="145">
        <v>47589.7</v>
      </c>
      <c r="K79" s="29">
        <f t="shared" si="26"/>
        <v>51141.2</v>
      </c>
    </row>
    <row r="80" spans="1:13" ht="33.75" customHeight="1" x14ac:dyDescent="0.2">
      <c r="A80" s="122"/>
      <c r="B80" s="182"/>
      <c r="C80" s="201"/>
      <c r="D80" s="209"/>
      <c r="E80" s="209"/>
      <c r="F80" s="108" t="s">
        <v>64</v>
      </c>
      <c r="G80" s="143">
        <v>0</v>
      </c>
      <c r="H80" s="143">
        <v>0</v>
      </c>
      <c r="I80" s="145">
        <v>1595.6</v>
      </c>
      <c r="J80" s="145">
        <v>21380.9</v>
      </c>
      <c r="K80" s="29">
        <f t="shared" si="26"/>
        <v>22976.5</v>
      </c>
    </row>
    <row r="81" spans="1:13" ht="32.25" customHeight="1" x14ac:dyDescent="0.2">
      <c r="A81" s="122"/>
      <c r="B81" s="183"/>
      <c r="C81" s="202"/>
      <c r="D81" s="210"/>
      <c r="E81" s="210"/>
      <c r="F81" s="112" t="s">
        <v>11</v>
      </c>
      <c r="G81" s="143">
        <v>0</v>
      </c>
      <c r="H81" s="143">
        <v>0</v>
      </c>
      <c r="I81" s="145">
        <v>270.89999999999998</v>
      </c>
      <c r="J81" s="145">
        <v>3630</v>
      </c>
      <c r="K81" s="29">
        <f t="shared" si="26"/>
        <v>3900.9</v>
      </c>
    </row>
    <row r="82" spans="1:13" ht="60.75" x14ac:dyDescent="0.2">
      <c r="A82" s="37"/>
      <c r="B82" s="38" t="s">
        <v>89</v>
      </c>
      <c r="C82" s="117">
        <v>0.5</v>
      </c>
      <c r="D82" s="31"/>
      <c r="E82" s="35" t="s">
        <v>21</v>
      </c>
      <c r="F82" s="40"/>
      <c r="G82" s="76">
        <v>100</v>
      </c>
      <c r="H82" s="76">
        <v>100</v>
      </c>
      <c r="I82" s="71">
        <v>100</v>
      </c>
      <c r="J82" s="71">
        <v>100</v>
      </c>
      <c r="K82" s="71">
        <v>100</v>
      </c>
      <c r="L82" s="11"/>
      <c r="M82" s="11"/>
    </row>
    <row r="83" spans="1:13" ht="60.75" x14ac:dyDescent="0.2">
      <c r="A83" s="37"/>
      <c r="B83" s="32" t="s">
        <v>57</v>
      </c>
      <c r="C83" s="33">
        <v>0.25</v>
      </c>
      <c r="D83" s="31"/>
      <c r="E83" s="15" t="s">
        <v>21</v>
      </c>
      <c r="F83" s="13"/>
      <c r="G83" s="64">
        <v>2.5</v>
      </c>
      <c r="H83" s="64">
        <v>2.5</v>
      </c>
      <c r="I83" s="10">
        <v>2.5</v>
      </c>
      <c r="J83" s="10">
        <v>2.5</v>
      </c>
      <c r="K83" s="10">
        <v>2.5</v>
      </c>
    </row>
    <row r="84" spans="1:13" ht="40.5" x14ac:dyDescent="0.2">
      <c r="A84" s="41"/>
      <c r="B84" s="36" t="s">
        <v>58</v>
      </c>
      <c r="C84" s="14">
        <v>0.25</v>
      </c>
      <c r="D84" s="31"/>
      <c r="E84" s="15" t="s">
        <v>46</v>
      </c>
      <c r="F84" s="13"/>
      <c r="G84" s="64">
        <v>1</v>
      </c>
      <c r="H84" s="64">
        <v>1</v>
      </c>
      <c r="I84" s="10">
        <v>1</v>
      </c>
      <c r="J84" s="10">
        <v>1</v>
      </c>
      <c r="K84" s="10">
        <v>4</v>
      </c>
    </row>
    <row r="85" spans="1:13" ht="210.75" customHeight="1" x14ac:dyDescent="0.2">
      <c r="A85" s="42" t="s">
        <v>59</v>
      </c>
      <c r="B85" s="146" t="s">
        <v>100</v>
      </c>
      <c r="C85" s="43"/>
      <c r="D85" s="3" t="s">
        <v>79</v>
      </c>
      <c r="E85" s="118" t="s">
        <v>8</v>
      </c>
      <c r="F85" s="4" t="s">
        <v>11</v>
      </c>
      <c r="G85" s="147">
        <v>3879.9</v>
      </c>
      <c r="H85" s="60">
        <v>0</v>
      </c>
      <c r="I85" s="5">
        <v>0</v>
      </c>
      <c r="J85" s="5">
        <v>0</v>
      </c>
      <c r="K85" s="29">
        <f t="shared" ref="K85:K86" si="32">SUM(G85:J85)</f>
        <v>3879.9</v>
      </c>
    </row>
    <row r="86" spans="1:13" ht="20.25" x14ac:dyDescent="0.2">
      <c r="A86" s="164" t="s">
        <v>60</v>
      </c>
      <c r="B86" s="164" t="s">
        <v>61</v>
      </c>
      <c r="C86" s="161"/>
      <c r="D86" s="164" t="s">
        <v>79</v>
      </c>
      <c r="E86" s="164" t="s">
        <v>8</v>
      </c>
      <c r="F86" s="73" t="s">
        <v>9</v>
      </c>
      <c r="G86" s="74">
        <f>G87+G88+G89</f>
        <v>142553.20000000001</v>
      </c>
      <c r="H86" s="74">
        <f t="shared" ref="H86:J86" si="33">H87+H88+H89</f>
        <v>133784.79999999999</v>
      </c>
      <c r="I86" s="74">
        <f t="shared" si="33"/>
        <v>135784.79999999999</v>
      </c>
      <c r="J86" s="74">
        <f t="shared" si="33"/>
        <v>140784.79999999999</v>
      </c>
      <c r="K86" s="29">
        <f t="shared" si="32"/>
        <v>552907.6</v>
      </c>
    </row>
    <row r="87" spans="1:13" ht="40.5" x14ac:dyDescent="0.2">
      <c r="A87" s="165"/>
      <c r="B87" s="165"/>
      <c r="C87" s="162"/>
      <c r="D87" s="165"/>
      <c r="E87" s="165"/>
      <c r="F87" s="108" t="s">
        <v>40</v>
      </c>
      <c r="G87" s="60">
        <f>G95</f>
        <v>8763.5</v>
      </c>
      <c r="H87" s="60">
        <f t="shared" ref="H87:J87" si="34">H95</f>
        <v>0</v>
      </c>
      <c r="I87" s="60">
        <f t="shared" si="34"/>
        <v>0</v>
      </c>
      <c r="J87" s="60">
        <f t="shared" si="34"/>
        <v>3277.5</v>
      </c>
      <c r="K87" s="60">
        <f t="shared" ref="K87:K89" si="35">SUM(G87:J87)</f>
        <v>12041</v>
      </c>
    </row>
    <row r="88" spans="1:13" ht="40.5" x14ac:dyDescent="0.2">
      <c r="A88" s="165"/>
      <c r="B88" s="165"/>
      <c r="C88" s="162"/>
      <c r="D88" s="165"/>
      <c r="E88" s="165"/>
      <c r="F88" s="108" t="s">
        <v>64</v>
      </c>
      <c r="G88" s="60">
        <f>G91+G96</f>
        <v>8501</v>
      </c>
      <c r="H88" s="60">
        <f>H91+H96</f>
        <v>0</v>
      </c>
      <c r="I88" s="60">
        <f>I91+I96</f>
        <v>0</v>
      </c>
      <c r="J88" s="60">
        <f>J91+J96</f>
        <v>1472.5</v>
      </c>
      <c r="K88" s="60">
        <f t="shared" si="35"/>
        <v>9973.5</v>
      </c>
    </row>
    <row r="89" spans="1:13" ht="32.25" customHeight="1" x14ac:dyDescent="0.2">
      <c r="A89" s="166"/>
      <c r="B89" s="166"/>
      <c r="C89" s="163"/>
      <c r="D89" s="166"/>
      <c r="E89" s="166"/>
      <c r="F89" s="108" t="s">
        <v>11</v>
      </c>
      <c r="G89" s="60">
        <f>+G92+G97</f>
        <v>125288.7</v>
      </c>
      <c r="H89" s="60">
        <f>+H92+H97</f>
        <v>133784.79999999999</v>
      </c>
      <c r="I89" s="60">
        <f>+I92+I97</f>
        <v>135784.79999999999</v>
      </c>
      <c r="J89" s="60">
        <f>+J92+J97</f>
        <v>136034.79999999999</v>
      </c>
      <c r="K89" s="60">
        <f t="shared" si="35"/>
        <v>530893.1</v>
      </c>
    </row>
    <row r="90" spans="1:13" ht="37.5" customHeight="1" x14ac:dyDescent="0.2">
      <c r="A90" s="180" t="s">
        <v>62</v>
      </c>
      <c r="B90" s="170" t="s">
        <v>63</v>
      </c>
      <c r="C90" s="167"/>
      <c r="D90" s="170" t="s">
        <v>79</v>
      </c>
      <c r="E90" s="170" t="s">
        <v>8</v>
      </c>
      <c r="F90" s="73" t="s">
        <v>9</v>
      </c>
      <c r="G90" s="67">
        <f>G91+G92</f>
        <v>125901.7</v>
      </c>
      <c r="H90" s="67">
        <f t="shared" ref="H90:J90" si="36">H91+H92</f>
        <v>130784.8</v>
      </c>
      <c r="I90" s="67">
        <f t="shared" si="36"/>
        <v>130784.8</v>
      </c>
      <c r="J90" s="67">
        <f t="shared" si="36"/>
        <v>130784.8</v>
      </c>
      <c r="K90" s="67">
        <f>SUM(G90:J90)</f>
        <v>518256.1</v>
      </c>
    </row>
    <row r="91" spans="1:13" ht="40.5" x14ac:dyDescent="0.2">
      <c r="A91" s="180"/>
      <c r="B91" s="171"/>
      <c r="C91" s="168"/>
      <c r="D91" s="171"/>
      <c r="E91" s="171"/>
      <c r="F91" s="108" t="s">
        <v>64</v>
      </c>
      <c r="G91" s="67">
        <v>4563.8</v>
      </c>
      <c r="H91" s="67">
        <v>0</v>
      </c>
      <c r="I91" s="67">
        <v>0</v>
      </c>
      <c r="J91" s="67">
        <v>0</v>
      </c>
      <c r="K91" s="67">
        <f t="shared" ref="K91:K92" si="37">SUM(G91:J91)</f>
        <v>4563.8</v>
      </c>
    </row>
    <row r="92" spans="1:13" ht="33" customHeight="1" x14ac:dyDescent="0.2">
      <c r="A92" s="180"/>
      <c r="B92" s="172"/>
      <c r="C92" s="169"/>
      <c r="D92" s="172"/>
      <c r="E92" s="172"/>
      <c r="F92" s="108" t="s">
        <v>11</v>
      </c>
      <c r="G92" s="67">
        <v>121337.9</v>
      </c>
      <c r="H92" s="67">
        <v>130784.8</v>
      </c>
      <c r="I92" s="67">
        <v>130784.8</v>
      </c>
      <c r="J92" s="67">
        <v>130784.8</v>
      </c>
      <c r="K92" s="67">
        <f t="shared" si="37"/>
        <v>513692.3</v>
      </c>
    </row>
    <row r="93" spans="1:13" ht="40.5" x14ac:dyDescent="0.2">
      <c r="A93" s="180"/>
      <c r="B93" s="105" t="s">
        <v>65</v>
      </c>
      <c r="C93" s="130">
        <v>1</v>
      </c>
      <c r="D93" s="104"/>
      <c r="E93" s="132" t="s">
        <v>18</v>
      </c>
      <c r="F93" s="91"/>
      <c r="G93" s="64">
        <v>2100</v>
      </c>
      <c r="H93" s="64">
        <v>2100</v>
      </c>
      <c r="I93" s="64">
        <v>2100</v>
      </c>
      <c r="J93" s="64">
        <v>2100</v>
      </c>
      <c r="K93" s="64"/>
      <c r="L93" s="87"/>
      <c r="M93" s="87"/>
    </row>
    <row r="94" spans="1:13" ht="0.75" customHeight="1" x14ac:dyDescent="0.2">
      <c r="A94" s="180"/>
      <c r="B94" s="170" t="s">
        <v>90</v>
      </c>
      <c r="C94" s="167"/>
      <c r="D94" s="170" t="s">
        <v>79</v>
      </c>
      <c r="E94" s="170" t="s">
        <v>8</v>
      </c>
      <c r="F94" s="73" t="s">
        <v>9</v>
      </c>
      <c r="G94" s="60">
        <f>SUM(G95:G97)</f>
        <v>16651.5</v>
      </c>
      <c r="H94" s="60">
        <f t="shared" ref="H94:J94" si="38">SUM(H95:H97)</f>
        <v>3000</v>
      </c>
      <c r="I94" s="60">
        <f t="shared" si="38"/>
        <v>5000</v>
      </c>
      <c r="J94" s="60">
        <f t="shared" si="38"/>
        <v>10000</v>
      </c>
      <c r="K94" s="5">
        <f>SUM(G94:J94)</f>
        <v>34651.5</v>
      </c>
      <c r="L94" s="90"/>
      <c r="M94" s="90"/>
    </row>
    <row r="95" spans="1:13" ht="39.75" hidden="1" customHeight="1" x14ac:dyDescent="0.2">
      <c r="A95" s="180"/>
      <c r="B95" s="171"/>
      <c r="C95" s="168"/>
      <c r="D95" s="171"/>
      <c r="E95" s="171"/>
      <c r="F95" s="4" t="s">
        <v>40</v>
      </c>
      <c r="G95" s="60">
        <v>8763.5</v>
      </c>
      <c r="H95" s="60">
        <v>0</v>
      </c>
      <c r="I95" s="67">
        <v>0</v>
      </c>
      <c r="J95" s="67">
        <v>3277.5</v>
      </c>
      <c r="K95" s="5">
        <f t="shared" ref="K95:K101" si="39">SUM(G95:J95)</f>
        <v>12041</v>
      </c>
      <c r="L95" s="90"/>
      <c r="M95" s="90"/>
    </row>
    <row r="96" spans="1:13" ht="37.5" customHeight="1" x14ac:dyDescent="0.2">
      <c r="A96" s="176" t="s">
        <v>66</v>
      </c>
      <c r="B96" s="171"/>
      <c r="C96" s="168"/>
      <c r="D96" s="171"/>
      <c r="E96" s="171"/>
      <c r="F96" s="4" t="s">
        <v>64</v>
      </c>
      <c r="G96" s="60">
        <v>3937.2</v>
      </c>
      <c r="H96" s="60">
        <v>0</v>
      </c>
      <c r="I96" s="67">
        <v>0</v>
      </c>
      <c r="J96" s="67">
        <v>1472.5</v>
      </c>
      <c r="K96" s="5">
        <f t="shared" si="39"/>
        <v>5409.7</v>
      </c>
    </row>
    <row r="97" spans="1:13" ht="71.25" customHeight="1" x14ac:dyDescent="0.2">
      <c r="A97" s="176"/>
      <c r="B97" s="172"/>
      <c r="C97" s="169"/>
      <c r="D97" s="172"/>
      <c r="E97" s="172"/>
      <c r="F97" s="4" t="s">
        <v>11</v>
      </c>
      <c r="G97" s="60">
        <v>3950.8</v>
      </c>
      <c r="H97" s="60">
        <v>3000</v>
      </c>
      <c r="I97" s="67">
        <v>5000</v>
      </c>
      <c r="J97" s="67">
        <v>5250</v>
      </c>
      <c r="K97" s="5">
        <f t="shared" si="39"/>
        <v>17200.8</v>
      </c>
    </row>
    <row r="98" spans="1:13" ht="34.5" customHeight="1" x14ac:dyDescent="0.2">
      <c r="A98" s="176"/>
      <c r="B98" s="177" t="s">
        <v>101</v>
      </c>
      <c r="C98" s="167"/>
      <c r="D98" s="170" t="s">
        <v>79</v>
      </c>
      <c r="E98" s="170" t="s">
        <v>8</v>
      </c>
      <c r="F98" s="73" t="s">
        <v>9</v>
      </c>
      <c r="G98" s="67">
        <f>SUM(G99:G101)</f>
        <v>13369.2</v>
      </c>
      <c r="H98" s="67">
        <f t="shared" ref="H98:J98" si="40">SUM(H99:H101)</f>
        <v>0</v>
      </c>
      <c r="I98" s="67">
        <f t="shared" si="40"/>
        <v>0</v>
      </c>
      <c r="J98" s="67">
        <f t="shared" si="40"/>
        <v>5000</v>
      </c>
      <c r="K98" s="5">
        <f t="shared" si="39"/>
        <v>18369.2</v>
      </c>
    </row>
    <row r="99" spans="1:13" ht="33" customHeight="1" x14ac:dyDescent="0.2">
      <c r="A99" s="176"/>
      <c r="B99" s="178"/>
      <c r="C99" s="168"/>
      <c r="D99" s="171"/>
      <c r="E99" s="171"/>
      <c r="F99" s="4" t="s">
        <v>40</v>
      </c>
      <c r="G99" s="67">
        <v>8763.5</v>
      </c>
      <c r="H99" s="67">
        <v>0</v>
      </c>
      <c r="I99" s="67">
        <v>0</v>
      </c>
      <c r="J99" s="67">
        <v>0</v>
      </c>
      <c r="K99" s="5">
        <f t="shared" si="39"/>
        <v>8763.5</v>
      </c>
    </row>
    <row r="100" spans="1:13" ht="34.5" customHeight="1" x14ac:dyDescent="0.2">
      <c r="A100" s="176"/>
      <c r="B100" s="178"/>
      <c r="C100" s="168"/>
      <c r="D100" s="171"/>
      <c r="E100" s="171"/>
      <c r="F100" s="4" t="s">
        <v>64</v>
      </c>
      <c r="G100" s="67">
        <v>3937.2</v>
      </c>
      <c r="H100" s="67">
        <v>0</v>
      </c>
      <c r="I100" s="67">
        <v>0</v>
      </c>
      <c r="J100" s="67">
        <v>0</v>
      </c>
      <c r="K100" s="5">
        <f t="shared" si="39"/>
        <v>3937.2</v>
      </c>
    </row>
    <row r="101" spans="1:13" ht="49.5" customHeight="1" x14ac:dyDescent="0.2">
      <c r="A101" s="176"/>
      <c r="B101" s="179"/>
      <c r="C101" s="169"/>
      <c r="D101" s="172"/>
      <c r="E101" s="172"/>
      <c r="F101" s="4" t="s">
        <v>11</v>
      </c>
      <c r="G101" s="67">
        <v>668.5</v>
      </c>
      <c r="H101" s="67">
        <v>0</v>
      </c>
      <c r="I101" s="67">
        <v>0</v>
      </c>
      <c r="J101" s="67">
        <v>5000</v>
      </c>
      <c r="K101" s="5">
        <f t="shared" si="39"/>
        <v>5668.5</v>
      </c>
    </row>
    <row r="102" spans="1:13" ht="62.25" customHeight="1" x14ac:dyDescent="0.2">
      <c r="A102" s="176"/>
      <c r="B102" s="9" t="s">
        <v>67</v>
      </c>
      <c r="C102" s="126">
        <v>0.5</v>
      </c>
      <c r="D102" s="118"/>
      <c r="E102" s="34" t="s">
        <v>21</v>
      </c>
      <c r="F102" s="13"/>
      <c r="G102" s="10">
        <v>100</v>
      </c>
      <c r="H102" s="10">
        <v>100</v>
      </c>
      <c r="I102" s="10">
        <v>100</v>
      </c>
      <c r="J102" s="10">
        <v>100</v>
      </c>
      <c r="K102" s="10">
        <v>100</v>
      </c>
    </row>
    <row r="103" spans="1:13" ht="2.25" customHeight="1" x14ac:dyDescent="0.2">
      <c r="A103" s="176"/>
      <c r="B103" s="9" t="s">
        <v>68</v>
      </c>
      <c r="C103" s="126">
        <v>0.5</v>
      </c>
      <c r="D103" s="28"/>
      <c r="E103" s="15" t="s">
        <v>21</v>
      </c>
      <c r="F103" s="13"/>
      <c r="G103" s="10">
        <v>100</v>
      </c>
      <c r="H103" s="10">
        <v>100</v>
      </c>
      <c r="I103" s="10">
        <v>100</v>
      </c>
      <c r="J103" s="10">
        <v>100</v>
      </c>
      <c r="K103" s="10">
        <v>100</v>
      </c>
    </row>
    <row r="104" spans="1:13" ht="101.25" x14ac:dyDescent="0.2">
      <c r="A104" s="176"/>
      <c r="B104" s="120" t="s">
        <v>70</v>
      </c>
      <c r="C104" s="79"/>
      <c r="D104" s="80" t="s">
        <v>79</v>
      </c>
      <c r="E104" s="81" t="s">
        <v>8</v>
      </c>
      <c r="F104" s="73" t="s">
        <v>9</v>
      </c>
      <c r="G104" s="74">
        <f>SUM(G105,G107,G110)</f>
        <v>43892.5</v>
      </c>
      <c r="H104" s="74">
        <f>SUM(H105,H107,H110)</f>
        <v>45006</v>
      </c>
      <c r="I104" s="74">
        <f t="shared" ref="I104:J104" si="41">SUM(I105,I107,I110)</f>
        <v>45406</v>
      </c>
      <c r="J104" s="74">
        <f t="shared" si="41"/>
        <v>45836</v>
      </c>
      <c r="K104" s="74">
        <f>SUM(G104:J104)</f>
        <v>180140.5</v>
      </c>
    </row>
    <row r="105" spans="1:13" ht="111.75" customHeight="1" x14ac:dyDescent="0.2">
      <c r="A105" s="176"/>
      <c r="B105" s="128" t="s">
        <v>91</v>
      </c>
      <c r="C105" s="119"/>
      <c r="D105" s="3" t="s">
        <v>79</v>
      </c>
      <c r="E105" s="118" t="s">
        <v>8</v>
      </c>
      <c r="F105" s="28" t="s">
        <v>11</v>
      </c>
      <c r="G105" s="60">
        <v>6227.7</v>
      </c>
      <c r="H105" s="60">
        <v>5953</v>
      </c>
      <c r="I105" s="60">
        <v>6003</v>
      </c>
      <c r="J105" s="60">
        <v>6053</v>
      </c>
      <c r="K105" s="60">
        <f>SUM(G105:J105)</f>
        <v>24236.7</v>
      </c>
    </row>
    <row r="106" spans="1:13" ht="81" x14ac:dyDescent="0.2">
      <c r="A106" s="78" t="s">
        <v>69</v>
      </c>
      <c r="B106" s="44" t="s">
        <v>92</v>
      </c>
      <c r="C106" s="117">
        <v>1</v>
      </c>
      <c r="D106" s="45"/>
      <c r="E106" s="117" t="s">
        <v>72</v>
      </c>
      <c r="F106" s="45"/>
      <c r="G106" s="129">
        <v>12</v>
      </c>
      <c r="H106" s="72">
        <v>12</v>
      </c>
      <c r="I106" s="72">
        <v>12</v>
      </c>
      <c r="J106" s="72">
        <v>12</v>
      </c>
      <c r="K106" s="60">
        <f>SUM(G106:J106)</f>
        <v>48</v>
      </c>
    </row>
    <row r="107" spans="1:13" ht="81" x14ac:dyDescent="0.2">
      <c r="A107" s="118" t="s">
        <v>71</v>
      </c>
      <c r="B107" s="58" t="s">
        <v>93</v>
      </c>
      <c r="C107" s="124"/>
      <c r="D107" s="3" t="s">
        <v>79</v>
      </c>
      <c r="E107" s="121" t="s">
        <v>8</v>
      </c>
      <c r="F107" s="28" t="s">
        <v>11</v>
      </c>
      <c r="G107" s="60">
        <v>37664.800000000003</v>
      </c>
      <c r="H107" s="60">
        <v>39053</v>
      </c>
      <c r="I107" s="60">
        <v>39403</v>
      </c>
      <c r="J107" s="60">
        <v>39783</v>
      </c>
      <c r="K107" s="60">
        <f>SUM(G107:J107)</f>
        <v>155903.79999999999</v>
      </c>
    </row>
    <row r="108" spans="1:13" ht="20.25" x14ac:dyDescent="0.2">
      <c r="A108" s="41"/>
      <c r="B108" s="174" t="s">
        <v>74</v>
      </c>
      <c r="C108" s="175">
        <v>1</v>
      </c>
      <c r="D108" s="175"/>
      <c r="E108" s="154" t="s">
        <v>21</v>
      </c>
      <c r="F108" s="154"/>
      <c r="G108" s="155">
        <v>100</v>
      </c>
      <c r="H108" s="151">
        <v>100</v>
      </c>
      <c r="I108" s="151">
        <v>100</v>
      </c>
      <c r="J108" s="151">
        <v>100</v>
      </c>
      <c r="K108" s="151">
        <v>100</v>
      </c>
      <c r="L108" s="46"/>
      <c r="M108" s="46"/>
    </row>
    <row r="109" spans="1:13" ht="20.25" x14ac:dyDescent="0.2">
      <c r="A109" s="57" t="s">
        <v>73</v>
      </c>
      <c r="B109" s="174"/>
      <c r="C109" s="175"/>
      <c r="D109" s="175"/>
      <c r="E109" s="154"/>
      <c r="F109" s="154"/>
      <c r="G109" s="155"/>
      <c r="H109" s="151"/>
      <c r="I109" s="151"/>
      <c r="J109" s="151"/>
      <c r="K109" s="151"/>
    </row>
    <row r="110" spans="1:13" ht="33" customHeight="1" x14ac:dyDescent="0.2">
      <c r="A110" s="173"/>
      <c r="B110" s="128" t="s">
        <v>97</v>
      </c>
      <c r="C110" s="126"/>
      <c r="D110" s="3" t="s">
        <v>79</v>
      </c>
      <c r="E110" s="121" t="s">
        <v>8</v>
      </c>
      <c r="F110" s="28" t="s">
        <v>11</v>
      </c>
      <c r="G110" s="125">
        <v>0</v>
      </c>
      <c r="H110" s="125">
        <v>0</v>
      </c>
      <c r="I110" s="125">
        <v>0</v>
      </c>
      <c r="J110" s="125">
        <v>0</v>
      </c>
      <c r="K110" s="125">
        <f>SUM(G110:J110)</f>
        <v>0</v>
      </c>
      <c r="L110" s="46"/>
      <c r="M110" s="46"/>
    </row>
    <row r="111" spans="1:13" ht="36" customHeight="1" x14ac:dyDescent="0.2">
      <c r="A111" s="173"/>
      <c r="B111" s="127" t="s">
        <v>96</v>
      </c>
      <c r="C111" s="126">
        <v>1</v>
      </c>
      <c r="D111" s="126"/>
      <c r="E111" s="34" t="s">
        <v>18</v>
      </c>
      <c r="F111" s="127"/>
      <c r="G111" s="125">
        <v>0</v>
      </c>
      <c r="H111" s="125">
        <v>0</v>
      </c>
      <c r="I111" s="125">
        <v>0</v>
      </c>
      <c r="J111" s="125">
        <v>0</v>
      </c>
      <c r="K111" s="60">
        <f>SUM(G111:J111)</f>
        <v>0</v>
      </c>
      <c r="L111" s="47"/>
      <c r="M111" s="47"/>
    </row>
    <row r="112" spans="1:13" ht="40.5" x14ac:dyDescent="0.2">
      <c r="A112" s="66" t="s">
        <v>95</v>
      </c>
      <c r="B112" s="152"/>
      <c r="C112" s="153"/>
      <c r="D112" s="153"/>
      <c r="E112" s="153" t="s">
        <v>75</v>
      </c>
      <c r="F112" s="4" t="s">
        <v>40</v>
      </c>
      <c r="G112" s="29">
        <f>G39+G61+G87</f>
        <v>23763.5</v>
      </c>
      <c r="H112" s="29">
        <f>H39+H61+H87</f>
        <v>1291.8</v>
      </c>
      <c r="I112" s="29">
        <f>I39+I61+I87</f>
        <v>7196.7</v>
      </c>
      <c r="J112" s="29">
        <f>J39+J61+J87</f>
        <v>51159</v>
      </c>
      <c r="K112" s="29">
        <f>SUM(G112:J112)</f>
        <v>83411</v>
      </c>
    </row>
    <row r="113" spans="1:13" ht="92.25" customHeight="1" x14ac:dyDescent="0.2">
      <c r="A113" s="66"/>
      <c r="B113" s="152"/>
      <c r="C113" s="153"/>
      <c r="D113" s="153"/>
      <c r="E113" s="153"/>
      <c r="F113" s="4" t="s">
        <v>64</v>
      </c>
      <c r="G113" s="29">
        <f>G6+G40+G62+G88</f>
        <v>11379.4</v>
      </c>
      <c r="H113" s="29">
        <f>H6+H40+H62+H88</f>
        <v>131.1</v>
      </c>
      <c r="I113" s="29">
        <f>I6+I40+I62+I88</f>
        <v>3233.2999999999997</v>
      </c>
      <c r="J113" s="29">
        <f>J6+J40+J62+J88</f>
        <v>22984.5</v>
      </c>
      <c r="K113" s="29">
        <f t="shared" ref="K113:K114" si="42">SUM(G113:J113)</f>
        <v>37728.300000000003</v>
      </c>
    </row>
    <row r="114" spans="1:13" ht="20.25" x14ac:dyDescent="0.2">
      <c r="A114" s="59"/>
      <c r="B114" s="152"/>
      <c r="C114" s="153"/>
      <c r="D114" s="153"/>
      <c r="E114" s="153"/>
      <c r="F114" s="4" t="s">
        <v>11</v>
      </c>
      <c r="G114" s="29">
        <f>G7+G41+G63+G89+G104</f>
        <v>394397.9</v>
      </c>
      <c r="H114" s="29">
        <f>H7+H41+H63+H89+H104</f>
        <v>422522.69999999995</v>
      </c>
      <c r="I114" s="29">
        <f>I7+I41+I63+I89+I104</f>
        <v>393404.5</v>
      </c>
      <c r="J114" s="29">
        <f>J7+J41+J63+J89+J104</f>
        <v>397187.8</v>
      </c>
      <c r="K114" s="29">
        <f t="shared" si="42"/>
        <v>1607512.9000000001</v>
      </c>
      <c r="L114" s="48"/>
      <c r="M114" s="48"/>
    </row>
    <row r="115" spans="1:13" ht="33.75" customHeight="1" x14ac:dyDescent="0.2">
      <c r="A115" s="148"/>
      <c r="B115" s="49" t="s">
        <v>94</v>
      </c>
      <c r="C115" s="50"/>
      <c r="D115" s="51"/>
      <c r="E115" s="51" t="s">
        <v>75</v>
      </c>
      <c r="F115" s="49"/>
      <c r="G115" s="52">
        <f>G104+G86+G60+G38+G5</f>
        <v>429540.80000000005</v>
      </c>
      <c r="H115" s="52">
        <f>H104+H86+H60+H38+H5</f>
        <v>423945.6</v>
      </c>
      <c r="I115" s="52">
        <f>I104+I86+I60+I38+I5</f>
        <v>403834.5</v>
      </c>
      <c r="J115" s="52">
        <f>J104+J86+J60+J38+J5</f>
        <v>471331.30000000005</v>
      </c>
      <c r="K115" s="52">
        <f>SUM(G115:J115)</f>
        <v>1728652.2</v>
      </c>
      <c r="L115" s="48"/>
      <c r="M115" s="48"/>
    </row>
    <row r="116" spans="1:13" ht="26.25" customHeight="1" x14ac:dyDescent="0.2"/>
    <row r="117" spans="1:13" ht="37.5" customHeight="1" x14ac:dyDescent="0.2">
      <c r="L117" s="53"/>
      <c r="M117" s="53"/>
    </row>
  </sheetData>
  <mergeCells count="116">
    <mergeCell ref="B70:B73"/>
    <mergeCell ref="D70:D73"/>
    <mergeCell ref="E70:E73"/>
    <mergeCell ref="B74:B77"/>
    <mergeCell ref="C74:C77"/>
    <mergeCell ref="D74:D77"/>
    <mergeCell ref="E74:E77"/>
    <mergeCell ref="B78:B81"/>
    <mergeCell ref="C78:C81"/>
    <mergeCell ref="D78:D81"/>
    <mergeCell ref="E78:E81"/>
    <mergeCell ref="A3:A4"/>
    <mergeCell ref="G3:K3"/>
    <mergeCell ref="B3:B4"/>
    <mergeCell ref="C3:C4"/>
    <mergeCell ref="D3:D4"/>
    <mergeCell ref="E3:E4"/>
    <mergeCell ref="F3:F4"/>
    <mergeCell ref="A33:A35"/>
    <mergeCell ref="B33:B35"/>
    <mergeCell ref="C33:C35"/>
    <mergeCell ref="D33:D35"/>
    <mergeCell ref="E33:E35"/>
    <mergeCell ref="B8:B10"/>
    <mergeCell ref="C8:C10"/>
    <mergeCell ref="D8:D10"/>
    <mergeCell ref="E8:E10"/>
    <mergeCell ref="B12:B14"/>
    <mergeCell ref="C12:C14"/>
    <mergeCell ref="D12:D14"/>
    <mergeCell ref="E12:E14"/>
    <mergeCell ref="B16:B17"/>
    <mergeCell ref="C16:C17"/>
    <mergeCell ref="D16:D17"/>
    <mergeCell ref="A5:A7"/>
    <mergeCell ref="B5:B7"/>
    <mergeCell ref="C5:C7"/>
    <mergeCell ref="D5:D7"/>
    <mergeCell ref="E5:E7"/>
    <mergeCell ref="K16:K17"/>
    <mergeCell ref="B19:B21"/>
    <mergeCell ref="C19:C21"/>
    <mergeCell ref="D19:D21"/>
    <mergeCell ref="E19:E21"/>
    <mergeCell ref="F16:F17"/>
    <mergeCell ref="G16:G17"/>
    <mergeCell ref="H16:H17"/>
    <mergeCell ref="I16:I17"/>
    <mergeCell ref="J16:J17"/>
    <mergeCell ref="A86:A89"/>
    <mergeCell ref="B86:B89"/>
    <mergeCell ref="C86:C89"/>
    <mergeCell ref="D86:D89"/>
    <mergeCell ref="E86:E89"/>
    <mergeCell ref="C38:C41"/>
    <mergeCell ref="D38:D41"/>
    <mergeCell ref="E38:E41"/>
    <mergeCell ref="A42:A51"/>
    <mergeCell ref="B42:B45"/>
    <mergeCell ref="C42:C45"/>
    <mergeCell ref="D42:D45"/>
    <mergeCell ref="E42:E45"/>
    <mergeCell ref="B46:B49"/>
    <mergeCell ref="C46:C49"/>
    <mergeCell ref="D46:D49"/>
    <mergeCell ref="E46:E49"/>
    <mergeCell ref="A38:A41"/>
    <mergeCell ref="B38:B41"/>
    <mergeCell ref="B52:B54"/>
    <mergeCell ref="B58:B59"/>
    <mergeCell ref="B60:B63"/>
    <mergeCell ref="A64:A68"/>
    <mergeCell ref="B64:B66"/>
    <mergeCell ref="A110:A111"/>
    <mergeCell ref="B108:B109"/>
    <mergeCell ref="C108:C109"/>
    <mergeCell ref="D108:D109"/>
    <mergeCell ref="E108:E109"/>
    <mergeCell ref="A96:A105"/>
    <mergeCell ref="B94:B97"/>
    <mergeCell ref="C94:C97"/>
    <mergeCell ref="D94:D97"/>
    <mergeCell ref="E94:E97"/>
    <mergeCell ref="B98:B101"/>
    <mergeCell ref="C98:C101"/>
    <mergeCell ref="D98:D101"/>
    <mergeCell ref="E98:E101"/>
    <mergeCell ref="A90:A95"/>
    <mergeCell ref="B90:B92"/>
    <mergeCell ref="C90:C92"/>
    <mergeCell ref="D90:D92"/>
    <mergeCell ref="E90:E92"/>
    <mergeCell ref="H1:K1"/>
    <mergeCell ref="K108:K109"/>
    <mergeCell ref="B112:B114"/>
    <mergeCell ref="C112:C114"/>
    <mergeCell ref="D112:D114"/>
    <mergeCell ref="E112:E114"/>
    <mergeCell ref="F108:F109"/>
    <mergeCell ref="G108:G109"/>
    <mergeCell ref="H108:H109"/>
    <mergeCell ref="I108:I109"/>
    <mergeCell ref="J108:J109"/>
    <mergeCell ref="E16:E17"/>
    <mergeCell ref="B2:M2"/>
    <mergeCell ref="E58:E59"/>
    <mergeCell ref="C60:C63"/>
    <mergeCell ref="D60:D63"/>
    <mergeCell ref="C52:C54"/>
    <mergeCell ref="D52:D54"/>
    <mergeCell ref="E52:E54"/>
    <mergeCell ref="E60:E63"/>
    <mergeCell ref="C64:C66"/>
    <mergeCell ref="D64:D66"/>
    <mergeCell ref="E64:E66"/>
    <mergeCell ref="C70:C73"/>
  </mergeCells>
  <pageMargins left="0.62986111111111098" right="0.43333333333333302" top="0.55138888888888904" bottom="0.31527777777777799" header="0.39374999999999999" footer="0.51180555555555496"/>
  <pageSetup paperSize="9" scale="52" firstPageNumber="27" fitToHeight="0" orientation="landscape" useFirstPageNumber="1" r:id="rId1"/>
  <headerFooter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NhT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press</cp:lastModifiedBy>
  <cp:revision>3</cp:revision>
  <cp:lastPrinted>2022-03-02T07:46:17Z</cp:lastPrinted>
  <dcterms:created xsi:type="dcterms:W3CDTF">2014-08-21T11:38:20Z</dcterms:created>
  <dcterms:modified xsi:type="dcterms:W3CDTF">2022-03-02T08:11:32Z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